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სასტუმრო პუშკინის ქუჩა\სატენდერო წინადადებები\გამაგრება +კარკასი სუფთა სმეტები\"/>
    </mc:Choice>
  </mc:AlternateContent>
  <bookViews>
    <workbookView xWindow="0" yWindow="0" windowWidth="28800" windowHeight="11835" tabRatio="800"/>
  </bookViews>
  <sheets>
    <sheet name="x.1.1" sheetId="1" r:id="rId1"/>
  </sheets>
  <definedNames>
    <definedName name="_xlnm.Print_Area" localSheetId="0">x.1.1!$A$1:$M$181</definedName>
    <definedName name="_xlnm.Print_Titles" localSheetId="0">x.1.1!$19:$19</definedName>
  </definedNames>
  <calcPr calcId="152511"/>
</workbook>
</file>

<file path=xl/calcChain.xml><?xml version="1.0" encoding="utf-8"?>
<calcChain xmlns="http://schemas.openxmlformats.org/spreadsheetml/2006/main">
  <c r="H167" i="1" l="1"/>
  <c r="J167" i="1"/>
  <c r="L167" i="1"/>
  <c r="M166" i="1"/>
  <c r="M22" i="1"/>
  <c r="M20" i="1"/>
  <c r="F165" i="1" l="1"/>
  <c r="M165" i="1" s="1"/>
  <c r="F164" i="1"/>
  <c r="M164" i="1" s="1"/>
  <c r="F163" i="1"/>
  <c r="M163" i="1" s="1"/>
  <c r="F162" i="1"/>
  <c r="M162" i="1" s="1"/>
  <c r="F161" i="1"/>
  <c r="M161" i="1" s="1"/>
  <c r="F160" i="1"/>
  <c r="M160" i="1" s="1"/>
  <c r="F159" i="1"/>
  <c r="M159" i="1" s="1"/>
  <c r="F158" i="1"/>
  <c r="M158" i="1" s="1"/>
  <c r="E156" i="1"/>
  <c r="F156" i="1" s="1"/>
  <c r="M156" i="1" s="1"/>
  <c r="F155" i="1"/>
  <c r="M155" i="1" s="1"/>
  <c r="E154" i="1"/>
  <c r="F154" i="1" s="1"/>
  <c r="M154" i="1" s="1"/>
  <c r="E153" i="1"/>
  <c r="F153" i="1" s="1"/>
  <c r="M153" i="1" s="1"/>
  <c r="M150" i="1"/>
  <c r="F151" i="1"/>
  <c r="M151" i="1" s="1"/>
  <c r="F149" i="1"/>
  <c r="M149" i="1" s="1"/>
  <c r="F148" i="1"/>
  <c r="M148" i="1" s="1"/>
  <c r="F147" i="1"/>
  <c r="M147" i="1" s="1"/>
  <c r="F146" i="1"/>
  <c r="M146" i="1" s="1"/>
  <c r="F145" i="1"/>
  <c r="M145" i="1" s="1"/>
  <c r="F144" i="1"/>
  <c r="M144" i="1" s="1"/>
  <c r="F143" i="1"/>
  <c r="M143" i="1" s="1"/>
  <c r="F142" i="1"/>
  <c r="M142" i="1" s="1"/>
  <c r="M139" i="1"/>
  <c r="M138" i="1"/>
  <c r="F140" i="1"/>
  <c r="M140" i="1" s="1"/>
  <c r="F137" i="1"/>
  <c r="M137" i="1" s="1"/>
  <c r="F136" i="1"/>
  <c r="M136" i="1" s="1"/>
  <c r="F135" i="1"/>
  <c r="M135" i="1" s="1"/>
  <c r="F134" i="1"/>
  <c r="M134" i="1" s="1"/>
  <c r="F133" i="1"/>
  <c r="M133" i="1" s="1"/>
  <c r="F132" i="1"/>
  <c r="M132" i="1" s="1"/>
  <c r="F131" i="1"/>
  <c r="M131" i="1" s="1"/>
  <c r="M128" i="1"/>
  <c r="M127" i="1"/>
  <c r="F129" i="1"/>
  <c r="M129" i="1" s="1"/>
  <c r="F126" i="1"/>
  <c r="M126" i="1" s="1"/>
  <c r="F125" i="1"/>
  <c r="M125" i="1" s="1"/>
  <c r="F124" i="1"/>
  <c r="M124" i="1" s="1"/>
  <c r="F123" i="1"/>
  <c r="M123" i="1" s="1"/>
  <c r="F122" i="1"/>
  <c r="M122" i="1" s="1"/>
  <c r="F121" i="1"/>
  <c r="M121" i="1" s="1"/>
  <c r="F120" i="1"/>
  <c r="M120" i="1" s="1"/>
  <c r="M117" i="1"/>
  <c r="M116" i="1"/>
  <c r="F118" i="1"/>
  <c r="M118" i="1" s="1"/>
  <c r="F115" i="1"/>
  <c r="M115" i="1" s="1"/>
  <c r="F114" i="1"/>
  <c r="M114" i="1" s="1"/>
  <c r="F113" i="1"/>
  <c r="M113" i="1" s="1"/>
  <c r="F112" i="1"/>
  <c r="M112" i="1" s="1"/>
  <c r="F111" i="1"/>
  <c r="M111" i="1" s="1"/>
  <c r="F110" i="1"/>
  <c r="M110" i="1" s="1"/>
  <c r="F109" i="1"/>
  <c r="M109" i="1" s="1"/>
  <c r="F107" i="1"/>
  <c r="M107" i="1" s="1"/>
  <c r="M106" i="1"/>
  <c r="E105" i="1"/>
  <c r="F105" i="1" s="1"/>
  <c r="M105" i="1" s="1"/>
  <c r="F104" i="1"/>
  <c r="M104" i="1" s="1"/>
  <c r="F103" i="1"/>
  <c r="M103" i="1" s="1"/>
  <c r="F102" i="1"/>
  <c r="M102" i="1" s="1"/>
  <c r="F101" i="1"/>
  <c r="M101" i="1" s="1"/>
  <c r="F99" i="1"/>
  <c r="M99" i="1" s="1"/>
  <c r="F98" i="1"/>
  <c r="M98" i="1" s="1"/>
  <c r="F97" i="1"/>
  <c r="M97" i="1" s="1"/>
  <c r="F96" i="1"/>
  <c r="M96" i="1" s="1"/>
  <c r="F89" i="1"/>
  <c r="M89" i="1" s="1"/>
  <c r="F94" i="1"/>
  <c r="M94" i="1" s="1"/>
  <c r="F93" i="1"/>
  <c r="M93" i="1" s="1"/>
  <c r="F92" i="1"/>
  <c r="M92" i="1" s="1"/>
  <c r="F91" i="1"/>
  <c r="M91" i="1" s="1"/>
  <c r="F87" i="1"/>
  <c r="F88" i="1" s="1"/>
  <c r="M88" i="1" s="1"/>
  <c r="E86" i="1"/>
  <c r="F86" i="1" s="1"/>
  <c r="M86" i="1" s="1"/>
  <c r="F82" i="1"/>
  <c r="M82" i="1" s="1"/>
  <c r="F84" i="1"/>
  <c r="M84" i="1" s="1"/>
  <c r="F71" i="1" l="1"/>
  <c r="M71" i="1" s="1"/>
  <c r="M72" i="1"/>
  <c r="F70" i="1"/>
  <c r="M70" i="1" s="1"/>
  <c r="F63" i="1"/>
  <c r="M63" i="1" s="1"/>
  <c r="M62" i="1"/>
  <c r="F59" i="1"/>
  <c r="F64" i="1" s="1"/>
  <c r="M64" i="1" s="1"/>
  <c r="F58" i="1"/>
  <c r="M58" i="1" s="1"/>
  <c r="M53" i="1"/>
  <c r="M52" i="1"/>
  <c r="F47" i="1"/>
  <c r="F55" i="1" s="1"/>
  <c r="M55" i="1" s="1"/>
  <c r="M51" i="1"/>
  <c r="M38" i="1"/>
  <c r="M37" i="1"/>
  <c r="F46" i="1"/>
  <c r="M46" i="1" s="1"/>
  <c r="F45" i="1"/>
  <c r="M45" i="1" s="1"/>
  <c r="F44" i="1"/>
  <c r="M44" i="1" s="1"/>
  <c r="F43" i="1"/>
  <c r="M43" i="1" s="1"/>
  <c r="F42" i="1"/>
  <c r="M42" i="1" s="1"/>
  <c r="F41" i="1"/>
  <c r="M41" i="1" s="1"/>
  <c r="F40" i="1"/>
  <c r="M40" i="1" s="1"/>
  <c r="F39" i="1"/>
  <c r="M39" i="1" s="1"/>
  <c r="F36" i="1"/>
  <c r="M36" i="1" s="1"/>
  <c r="F35" i="1"/>
  <c r="M35" i="1" s="1"/>
  <c r="F34" i="1"/>
  <c r="M34" i="1" s="1"/>
  <c r="F32" i="1"/>
  <c r="M32" i="1" s="1"/>
  <c r="F30" i="1"/>
  <c r="F31" i="1" s="1"/>
  <c r="M31" i="1" s="1"/>
  <c r="E29" i="1"/>
  <c r="F29" i="1" s="1"/>
  <c r="M29" i="1" s="1"/>
  <c r="F27" i="1"/>
  <c r="F26" i="1"/>
  <c r="F25" i="1"/>
  <c r="M27" i="1" l="1"/>
  <c r="M26" i="1"/>
  <c r="M25" i="1"/>
  <c r="F67" i="1"/>
  <c r="F65" i="1"/>
  <c r="M65" i="1" s="1"/>
  <c r="F60" i="1"/>
  <c r="M60" i="1" s="1"/>
  <c r="F61" i="1"/>
  <c r="M61" i="1" s="1"/>
  <c r="F49" i="1"/>
  <c r="M49" i="1" s="1"/>
  <c r="F50" i="1"/>
  <c r="M50" i="1" s="1"/>
  <c r="F48" i="1"/>
  <c r="M48" i="1" s="1"/>
  <c r="F54" i="1"/>
  <c r="M54" i="1" s="1"/>
  <c r="F73" i="1" l="1"/>
  <c r="F75" i="1"/>
  <c r="F76" i="1" l="1"/>
  <c r="M76" i="1" s="1"/>
  <c r="A1" i="1"/>
  <c r="F68" i="1"/>
  <c r="M68" i="1" l="1"/>
  <c r="F77" i="1"/>
  <c r="M77" i="1" s="1"/>
  <c r="F78" i="1"/>
  <c r="M78" i="1" s="1"/>
  <c r="F79" i="1"/>
  <c r="M79" i="1" s="1"/>
  <c r="F69" i="1"/>
  <c r="F74" i="1"/>
  <c r="M74" i="1" s="1"/>
  <c r="M69" i="1" l="1"/>
  <c r="M167" i="1" s="1"/>
  <c r="M73" i="1"/>
  <c r="J169" i="1"/>
  <c r="L168" i="1"/>
  <c r="L169" i="1" s="1"/>
  <c r="H168" i="1" l="1"/>
  <c r="M168" i="1" s="1"/>
  <c r="M169" i="1" s="1"/>
  <c r="M170" i="1" l="1"/>
  <c r="M171" i="1" s="1"/>
  <c r="H169" i="1"/>
  <c r="L13" i="1" s="1"/>
  <c r="M172" i="1" l="1"/>
  <c r="M173" i="1" s="1"/>
  <c r="M174" i="1" s="1"/>
  <c r="M175" i="1" l="1"/>
  <c r="M176" i="1" l="1"/>
  <c r="M177" i="1" s="1"/>
  <c r="M178" i="1" l="1"/>
  <c r="M179" i="1" l="1"/>
  <c r="L12" i="1" l="1"/>
</calcChain>
</file>

<file path=xl/sharedStrings.xml><?xml version="1.0" encoding="utf-8"?>
<sst xmlns="http://schemas.openxmlformats.org/spreadsheetml/2006/main" count="393" uniqueCount="153">
  <si>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</si>
  <si>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</si>
  <si>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</si>
  <si>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</si>
  <si>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</si>
  <si>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</si>
  <si>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</si>
  <si>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</si>
  <si>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</si>
  <si>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</si>
  <si>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</si>
  <si>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</si>
  <si>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</si>
  <si>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</si>
  <si>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</si>
  <si>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</si>
  <si>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</si>
  <si>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</si>
  <si>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</si>
  <si>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</si>
  <si>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</si>
  <si>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</si>
  <si>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</si>
  <si>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</si>
  <si>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</si>
  <si>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</si>
  <si>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</si>
  <si>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</si>
  <si>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</si>
  <si>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</si>
  <si>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</si>
  <si>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</si>
  <si>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</si>
  <si>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</si>
  <si>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</si>
  <si>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</si>
  <si>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</si>
  <si>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</si>
  <si>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</si>
  <si>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</si>
  <si>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 xml:space="preserve">zednadebi xarjebi </t>
  </si>
  <si>
    <t xml:space="preserve">gegmiuri mogeba </t>
  </si>
  <si>
    <t xml:space="preserve">lokalur-resursuli xarjTaRricxva </t>
  </si>
  <si>
    <t xml:space="preserve">gauTvaliswinebeli xarjebi </t>
  </si>
  <si>
    <t>dRg</t>
  </si>
  <si>
    <t xml:space="preserve"> jami</t>
  </si>
  <si>
    <t>tona</t>
  </si>
  <si>
    <t>proeqtiT</t>
  </si>
  <si>
    <t>sxva xarjebi</t>
  </si>
  <si>
    <t xml:space="preserve">manqanebi </t>
  </si>
  <si>
    <t>manqanebi</t>
  </si>
  <si>
    <t>kv.m.</t>
  </si>
  <si>
    <t>yalibis fari</t>
  </si>
  <si>
    <t>yalibis ficari IIIx. 40mm-iani</t>
  </si>
  <si>
    <t>46-2-2</t>
  </si>
  <si>
    <t>cementis xsnari 1:2</t>
  </si>
  <si>
    <t>danarCeni xarjebi</t>
  </si>
  <si>
    <t>34-34-8</t>
  </si>
  <si>
    <t xml:space="preserve">liTonis elementebis SeRebava antikoroziuli laqiT </t>
  </si>
  <si>
    <t>laqi</t>
  </si>
  <si>
    <t>kg.</t>
  </si>
  <si>
    <t>ВЗЕР-88 T2 p.1 a)</t>
  </si>
  <si>
    <t>droebiTi Senobebi da nagebobebi</t>
  </si>
  <si>
    <t>m/sT</t>
  </si>
  <si>
    <t>kg</t>
  </si>
  <si>
    <t>46-1-1</t>
  </si>
  <si>
    <t>samSeneblo lursmani</t>
  </si>
  <si>
    <t>igive, IV x. 19-22mm-iani</t>
  </si>
  <si>
    <t>igive, 40mm-iani</t>
  </si>
  <si>
    <t>naWedi samSeneblo</t>
  </si>
  <si>
    <r>
      <rPr>
        <sz val="11"/>
        <rFont val="Cambria"/>
        <family val="1"/>
        <charset val="204"/>
      </rPr>
      <t>A240C</t>
    </r>
    <r>
      <rPr>
        <sz val="11"/>
        <rFont val="AcadNusx"/>
      </rPr>
      <t xml:space="preserve"> klasis armatura</t>
    </r>
  </si>
  <si>
    <r>
      <rPr>
        <sz val="11"/>
        <rFont val="Cambria"/>
        <family val="1"/>
        <charset val="204"/>
      </rPr>
      <t>A500C</t>
    </r>
    <r>
      <rPr>
        <sz val="11"/>
        <rFont val="AcadNusx"/>
      </rPr>
      <t xml:space="preserve"> klasis armatura</t>
    </r>
  </si>
  <si>
    <t>eleqtrodi</t>
  </si>
  <si>
    <t>samSeneblo samuSaoebi</t>
  </si>
  <si>
    <t xml:space="preserve">Sedgenilia 2018w. IV kvartalis doneze                                 </t>
  </si>
  <si>
    <r>
      <t>betoni ~</t>
    </r>
    <r>
      <rPr>
        <sz val="11"/>
        <rFont val="Cambria"/>
        <family val="1"/>
        <charset val="204"/>
        <scheme val="major"/>
      </rPr>
      <t>B25</t>
    </r>
    <r>
      <rPr>
        <sz val="11"/>
        <rFont val="AcadNusx"/>
      </rPr>
      <t>~</t>
    </r>
  </si>
  <si>
    <t>SromiTi resursebi 2,9+0,44X3=</t>
  </si>
  <si>
    <t>ВЗЕР-88   1-2</t>
  </si>
  <si>
    <t>ВЗЕР-88    1-127;128</t>
  </si>
  <si>
    <t>gruntis datvirT. avtoTviTmclelebze xeliT</t>
  </si>
  <si>
    <t>srf2018-IV T15p.25</t>
  </si>
  <si>
    <t>saZirkvlis Secvla</t>
  </si>
  <si>
    <t xml:space="preserve"> manqanebi</t>
  </si>
  <si>
    <t>materialuri resursi</t>
  </si>
  <si>
    <t>II kat. gruntis damuSaveba Senobis garSemo etapobrivad</t>
  </si>
  <si>
    <t xml:space="preserve"> gruntis datvirTva da gadmotvirTva urikebze gadaadgilebiT 60m</t>
  </si>
  <si>
    <t>gruntis transportireba 25km-ze  18X1,75=</t>
  </si>
  <si>
    <t>xis Zeli</t>
  </si>
  <si>
    <t>saZirkvlis gaZliereba mon. r/betoniT etapobrivad (proeqtis mixedviT)</t>
  </si>
  <si>
    <t>9-32-12gam.</t>
  </si>
  <si>
    <t>kodi0471</t>
  </si>
  <si>
    <t>saavtomobilo amwe 16 toniani</t>
  </si>
  <si>
    <t>arsebul wyobasa da axal saZirkvels Soris damakavSirebeli liTonis CarCo</t>
  </si>
  <si>
    <t>kuTxovana 10X10</t>
  </si>
  <si>
    <t>kuTxovana 7,5X7,5</t>
  </si>
  <si>
    <t>f.f. - 10X50X850</t>
  </si>
  <si>
    <t>arsebuli Senobis moWimva</t>
  </si>
  <si>
    <t>r3-73</t>
  </si>
  <si>
    <t>mosamzadebeli samuSaoebi Wimebis mosawyobad (budeebis gamoReba)</t>
  </si>
  <si>
    <t>46-2-3</t>
  </si>
  <si>
    <t>kedlebis gaZliereba WimebiT</t>
  </si>
  <si>
    <t>qanCi</t>
  </si>
  <si>
    <t>f.f. - 10X150X850 da - 10X150X1050</t>
  </si>
  <si>
    <t>Riobebis moCarCoeba</t>
  </si>
  <si>
    <t xml:space="preserve">Riobebis moCarCoeba liToniT </t>
  </si>
  <si>
    <t>kuTxovana 7X7</t>
  </si>
  <si>
    <t>f.f. - 6X80X650 da - 6X80X850</t>
  </si>
  <si>
    <t>sareabilitacio Senoba</t>
  </si>
  <si>
    <t>r1-76</t>
  </si>
  <si>
    <t>II kat. gruntis ukan Cayra xeliT</t>
  </si>
  <si>
    <t>ВЗЕР-88              1-14</t>
  </si>
  <si>
    <t>ВЗЕР-88              1-28</t>
  </si>
  <si>
    <t>II kat. gruntis damuSaveba saZirkvlis mosawyobad</t>
  </si>
  <si>
    <t>8-3-2.</t>
  </si>
  <si>
    <t>xreSis safuZvlis mowyoba</t>
  </si>
  <si>
    <t>xreSi</t>
  </si>
  <si>
    <t>gruntis transportireba 25km-ze  11X1,75=</t>
  </si>
  <si>
    <t>6-1-1.</t>
  </si>
  <si>
    <t>betonis momzadeba sisq. 10sm</t>
  </si>
  <si>
    <r>
      <t>betoni ~</t>
    </r>
    <r>
      <rPr>
        <sz val="11"/>
        <rFont val="Cambria"/>
        <family val="1"/>
        <charset val="204"/>
      </rPr>
      <t>B7,5</t>
    </r>
    <r>
      <rPr>
        <sz val="11"/>
        <rFont val="AcadNusx"/>
      </rPr>
      <t>~</t>
    </r>
  </si>
  <si>
    <t>6-1-16.</t>
  </si>
  <si>
    <t>saZirkvlis mon. r/b fila</t>
  </si>
  <si>
    <t>betoni ~Β25~</t>
  </si>
  <si>
    <t>ficari yalibis IIx. 40mm-iani</t>
  </si>
  <si>
    <t>6-12-7.</t>
  </si>
  <si>
    <t>betoni ~В25~</t>
  </si>
  <si>
    <t>mon. r/b svetebis mowyoba</t>
  </si>
  <si>
    <t>6-15-2.</t>
  </si>
  <si>
    <t>yalibis ficari IIx. 40mm-iani da meti</t>
  </si>
  <si>
    <t>mon. r/b rigelebis mowyoba r-1</t>
  </si>
  <si>
    <t>6-16-1.</t>
  </si>
  <si>
    <t>mon. r/b gadaxurvis filebi</t>
  </si>
  <si>
    <t>yalibis ficari IIx. 25-32mm-iani</t>
  </si>
  <si>
    <t>igive, IIx. 40mm-iani da meti</t>
  </si>
  <si>
    <t>6-11-6.</t>
  </si>
  <si>
    <t>Zelaki III x. 40-60mm-iani</t>
  </si>
  <si>
    <t xml:space="preserve">samSeneblo WanWiki </t>
  </si>
  <si>
    <t>monoliTuri r/b kedeli sisqiT 300mm</t>
  </si>
  <si>
    <t>8-4-7.</t>
  </si>
  <si>
    <t>mastika `praimeri~</t>
  </si>
  <si>
    <t>kedlis vertikaluri hidroizolacia</t>
  </si>
  <si>
    <t>10-11-1.</t>
  </si>
  <si>
    <t>saxuravis xis konstruqciebi</t>
  </si>
  <si>
    <t>xis masala</t>
  </si>
  <si>
    <t>lursmani</t>
  </si>
  <si>
    <t>glinula</t>
  </si>
  <si>
    <t>toli</t>
  </si>
  <si>
    <t>antiseptikuri pasta</t>
  </si>
  <si>
    <t>arsebuli san-kvanZebis nawilis daSla</t>
  </si>
  <si>
    <t>kibis ujredis nawilobriv gadawyoba</t>
  </si>
  <si>
    <t>xe-tye sxvadasxva droebiTi gamagrebisTvis</t>
  </si>
  <si>
    <t>SezRuduli pirobebis koeficienti k=2 xelfaze da manqana-meqanizmebis momsaxureobaze</t>
  </si>
  <si>
    <t>san-kvanZis kedlebis Sevseba blokiT; Selesva da SeRebva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</si>
</sst>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a_r_i_-;\-* #,##0.00\ _L_a_r_i_-;_-* &quot;-&quot;??\ _L_a_r_i_-;_-@_-"/>
    <numFmt numFmtId="165" formatCode="0.000"/>
    <numFmt numFmtId="166" formatCode="0.0"/>
    <numFmt numFmtId="167" formatCode="0.0000"/>
    <numFmt numFmtId="168" formatCode="0.00000"/>
    <numFmt numFmtId="169" formatCode="_-* #,##0.00_-;\-* #,##0.00_-;_-* &quot;-&quot;??_-;_-@_-"/>
    <numFmt numFmtId="170" formatCode="_-* #,##0.00_р_._-;\-* #,##0.00_р_._-;_-* &quot;-&quot;??_р_._-;_-@_-"/>
    <numFmt numFmtId="171" formatCode="_-* #,##0.000_-;\-* #,##0.000_-;_-* &quot;-&quot;??_-;_-@_-"/>
    <numFmt numFmtId="172" formatCode="_-* #,##0.0000_-;\-* #,##0.0000_-;_-* &quot;-&quot;??_-;_-@_-"/>
  </numFmts>
  <fonts count="42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cadNusx"/>
    </font>
    <font>
      <sz val="10"/>
      <name val="AcadNusx"/>
    </font>
    <font>
      <sz val="12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sz val="10"/>
      <name val="Arial CYR"/>
      <charset val="204"/>
    </font>
    <font>
      <sz val="11"/>
      <name val="Cambria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mbria"/>
      <family val="1"/>
      <charset val="204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3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37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37" fillId="0" borderId="0"/>
    <xf numFmtId="0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25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40" fillId="25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7">
    <xf numFmtId="0" fontId="0" fillId="0" borderId="0" xfId="0"/>
    <xf numFmtId="0" fontId="27" fillId="0" borderId="0" xfId="622" applyFont="1"/>
    <xf numFmtId="0" fontId="29" fillId="0" borderId="0" xfId="578" applyFont="1" applyAlignment="1">
      <alignment horizontal="center"/>
    </xf>
    <xf numFmtId="0" fontId="29" fillId="0" borderId="0" xfId="578" applyFont="1" applyBorder="1" applyAlignment="1">
      <alignment horizontal="center"/>
    </xf>
    <xf numFmtId="0" fontId="28" fillId="0" borderId="0" xfId="578" applyFont="1" applyAlignment="1">
      <alignment horizontal="left"/>
    </xf>
    <xf numFmtId="0" fontId="30" fillId="0" borderId="0" xfId="578" applyFont="1" applyAlignment="1">
      <alignment horizontal="left"/>
    </xf>
    <xf numFmtId="0" fontId="28" fillId="0" borderId="0" xfId="578" applyFont="1" applyAlignment="1">
      <alignment horizontal="center"/>
    </xf>
    <xf numFmtId="0" fontId="29" fillId="0" borderId="0" xfId="748" applyFont="1"/>
    <xf numFmtId="0" fontId="28" fillId="0" borderId="0" xfId="748" applyFont="1" applyAlignment="1">
      <alignment horizontal="center"/>
    </xf>
    <xf numFmtId="0" fontId="28" fillId="0" borderId="0" xfId="748" applyFont="1"/>
    <xf numFmtId="0" fontId="29" fillId="0" borderId="0" xfId="750" applyFont="1" applyAlignment="1">
      <alignment horizontal="right"/>
    </xf>
    <xf numFmtId="0" fontId="29" fillId="0" borderId="0" xfId="750" applyFont="1" applyAlignment="1">
      <alignment horizontal="center"/>
    </xf>
    <xf numFmtId="0" fontId="29" fillId="0" borderId="0" xfId="748" applyFont="1" applyAlignment="1">
      <alignment horizontal="left"/>
    </xf>
    <xf numFmtId="0" fontId="28" fillId="0" borderId="0" xfId="748" applyFont="1" applyBorder="1" applyAlignment="1">
      <alignment horizontal="center"/>
    </xf>
    <xf numFmtId="0" fontId="28" fillId="0" borderId="0" xfId="748" applyFont="1" applyBorder="1"/>
    <xf numFmtId="0" fontId="29" fillId="0" borderId="10" xfId="578" applyFont="1" applyBorder="1" applyAlignment="1">
      <alignment horizontal="center"/>
    </xf>
    <xf numFmtId="0" fontId="28" fillId="0" borderId="11" xfId="748" applyFont="1" applyBorder="1"/>
    <xf numFmtId="0" fontId="28" fillId="0" borderId="12" xfId="748" applyFont="1" applyBorder="1" applyAlignment="1">
      <alignment horizontal="center"/>
    </xf>
    <xf numFmtId="0" fontId="28" fillId="0" borderId="13" xfId="748" applyFont="1" applyBorder="1" applyAlignment="1">
      <alignment horizontal="center"/>
    </xf>
    <xf numFmtId="0" fontId="28" fillId="0" borderId="14" xfId="748" applyFont="1" applyBorder="1"/>
    <xf numFmtId="0" fontId="28" fillId="0" borderId="15" xfId="748" applyFont="1" applyBorder="1" applyAlignment="1">
      <alignment horizontal="center"/>
    </xf>
    <xf numFmtId="0" fontId="28" fillId="0" borderId="0" xfId="748" applyFont="1" applyAlignment="1">
      <alignment horizontal="left"/>
    </xf>
    <xf numFmtId="0" fontId="28" fillId="0" borderId="16" xfId="748" applyFont="1" applyBorder="1"/>
    <xf numFmtId="0" fontId="28" fillId="0" borderId="13" xfId="748" applyFont="1" applyBorder="1"/>
    <xf numFmtId="0" fontId="28" fillId="0" borderId="17" xfId="748" applyFont="1" applyBorder="1"/>
    <xf numFmtId="0" fontId="28" fillId="0" borderId="14" xfId="748" applyFont="1" applyBorder="1" applyAlignment="1">
      <alignment horizontal="center"/>
    </xf>
    <xf numFmtId="0" fontId="27" fillId="0" borderId="0" xfId="748" applyFont="1" applyAlignment="1">
      <alignment horizontal="center"/>
    </xf>
    <xf numFmtId="0" fontId="28" fillId="0" borderId="18" xfId="748" applyFont="1" applyBorder="1"/>
    <xf numFmtId="0" fontId="28" fillId="0" borderId="19" xfId="748" applyFont="1" applyBorder="1" applyAlignment="1">
      <alignment horizontal="center"/>
    </xf>
    <xf numFmtId="0" fontId="28" fillId="0" borderId="20" xfId="748" applyFont="1" applyBorder="1"/>
    <xf numFmtId="0" fontId="28" fillId="0" borderId="19" xfId="748" applyFont="1" applyBorder="1"/>
    <xf numFmtId="0" fontId="28" fillId="0" borderId="10" xfId="748" applyFont="1" applyBorder="1"/>
    <xf numFmtId="0" fontId="28" fillId="0" borderId="17" xfId="748" applyFont="1" applyBorder="1" applyAlignment="1">
      <alignment horizontal="center"/>
    </xf>
    <xf numFmtId="0" fontId="32" fillId="0" borderId="14" xfId="748" applyFont="1" applyBorder="1" applyAlignment="1">
      <alignment horizontal="center"/>
    </xf>
    <xf numFmtId="0" fontId="28" fillId="0" borderId="18" xfId="748" applyFont="1" applyBorder="1" applyAlignment="1">
      <alignment horizontal="center"/>
    </xf>
    <xf numFmtId="0" fontId="28" fillId="0" borderId="10" xfId="748" applyFont="1" applyBorder="1" applyAlignment="1">
      <alignment horizontal="center"/>
    </xf>
    <xf numFmtId="0" fontId="28" fillId="0" borderId="21" xfId="748" applyFont="1" applyBorder="1" applyAlignment="1">
      <alignment horizontal="center"/>
    </xf>
    <xf numFmtId="0" fontId="28" fillId="0" borderId="22" xfId="748" applyFont="1" applyBorder="1" applyAlignment="1">
      <alignment horizontal="center"/>
    </xf>
    <xf numFmtId="0" fontId="28" fillId="0" borderId="23" xfId="748" applyFont="1" applyBorder="1" applyAlignment="1">
      <alignment horizontal="center"/>
    </xf>
    <xf numFmtId="0" fontId="28" fillId="0" borderId="24" xfId="748" applyFont="1" applyBorder="1" applyAlignment="1">
      <alignment horizontal="center"/>
    </xf>
    <xf numFmtId="0" fontId="27" fillId="0" borderId="22" xfId="748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5" fontId="27" fillId="0" borderId="14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14" xfId="746" applyNumberFormat="1" applyFont="1" applyBorder="1" applyAlignment="1">
      <alignment horizontal="center"/>
    </xf>
    <xf numFmtId="2" fontId="27" fillId="0" borderId="0" xfId="746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5" fontId="27" fillId="0" borderId="18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27" fillId="0" borderId="0" xfId="0" applyFont="1"/>
    <xf numFmtId="2" fontId="27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14" xfId="746" applyFont="1" applyBorder="1" applyAlignment="1">
      <alignment horizontal="center" vertical="center" wrapText="1"/>
    </xf>
    <xf numFmtId="0" fontId="27" fillId="0" borderId="0" xfId="746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/>
    </xf>
    <xf numFmtId="0" fontId="27" fillId="0" borderId="14" xfId="746" applyFont="1" applyBorder="1" applyAlignment="1">
      <alignment horizontal="center"/>
    </xf>
    <xf numFmtId="0" fontId="27" fillId="0" borderId="18" xfId="746" applyFont="1" applyBorder="1" applyAlignment="1">
      <alignment horizontal="center"/>
    </xf>
    <xf numFmtId="2" fontId="27" fillId="0" borderId="10" xfId="746" applyNumberFormat="1" applyFont="1" applyBorder="1" applyAlignment="1">
      <alignment horizontal="center"/>
    </xf>
    <xf numFmtId="2" fontId="27" fillId="0" borderId="18" xfId="746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22" xfId="822" applyFont="1" applyBorder="1" applyAlignment="1">
      <alignment horizontal="center"/>
    </xf>
    <xf numFmtId="0" fontId="33" fillId="0" borderId="22" xfId="822" applyFont="1" applyBorder="1" applyAlignment="1">
      <alignment horizontal="center"/>
    </xf>
    <xf numFmtId="165" fontId="27" fillId="0" borderId="22" xfId="822" applyNumberFormat="1" applyFont="1" applyBorder="1" applyAlignment="1">
      <alignment horizontal="center"/>
    </xf>
    <xf numFmtId="0" fontId="31" fillId="0" borderId="22" xfId="578" applyFont="1" applyBorder="1" applyAlignment="1">
      <alignment horizontal="center" vertical="center" wrapText="1"/>
    </xf>
    <xf numFmtId="9" fontId="31" fillId="0" borderId="22" xfId="778" applyFont="1" applyBorder="1" applyAlignment="1">
      <alignment horizontal="center" vertical="center" wrapText="1"/>
    </xf>
    <xf numFmtId="165" fontId="31" fillId="0" borderId="22" xfId="578" applyNumberFormat="1" applyFont="1" applyBorder="1" applyAlignment="1">
      <alignment horizontal="center" vertical="center" wrapText="1"/>
    </xf>
    <xf numFmtId="2" fontId="31" fillId="0" borderId="22" xfId="578" applyNumberFormat="1" applyFont="1" applyBorder="1" applyAlignment="1">
      <alignment horizontal="center" vertical="center" wrapText="1"/>
    </xf>
    <xf numFmtId="0" fontId="28" fillId="0" borderId="0" xfId="578" applyFont="1" applyBorder="1" applyAlignment="1">
      <alignment horizontal="center" vertical="center" wrapText="1"/>
    </xf>
    <xf numFmtId="0" fontId="31" fillId="0" borderId="22" xfId="578" applyFont="1" applyBorder="1" applyAlignment="1">
      <alignment horizontal="center"/>
    </xf>
    <xf numFmtId="0" fontId="28" fillId="0" borderId="0" xfId="578" applyFont="1" applyBorder="1" applyAlignment="1">
      <alignment horizontal="center"/>
    </xf>
    <xf numFmtId="0" fontId="29" fillId="0" borderId="0" xfId="578" applyFont="1" applyBorder="1"/>
    <xf numFmtId="0" fontId="27" fillId="0" borderId="0" xfId="578" applyFont="1" applyBorder="1" applyAlignment="1">
      <alignment horizontal="center"/>
    </xf>
    <xf numFmtId="165" fontId="27" fillId="0" borderId="0" xfId="578" applyNumberFormat="1" applyFont="1" applyBorder="1" applyAlignment="1">
      <alignment horizontal="center"/>
    </xf>
    <xf numFmtId="0" fontId="27" fillId="0" borderId="0" xfId="748" applyFont="1" applyBorder="1" applyAlignment="1">
      <alignment horizontal="center"/>
    </xf>
    <xf numFmtId="2" fontId="29" fillId="0" borderId="0" xfId="578" applyNumberFormat="1" applyFont="1" applyBorder="1" applyAlignment="1">
      <alignment horizontal="center"/>
    </xf>
    <xf numFmtId="2" fontId="27" fillId="0" borderId="0" xfId="578" applyNumberFormat="1" applyFont="1" applyBorder="1" applyAlignment="1">
      <alignment horizontal="center"/>
    </xf>
    <xf numFmtId="1" fontId="27" fillId="0" borderId="0" xfId="578" applyNumberFormat="1" applyFont="1" applyBorder="1" applyAlignment="1">
      <alignment horizontal="center"/>
    </xf>
    <xf numFmtId="165" fontId="28" fillId="0" borderId="0" xfId="578" applyNumberFormat="1" applyFont="1" applyBorder="1" applyAlignment="1">
      <alignment horizontal="center"/>
    </xf>
    <xf numFmtId="167" fontId="27" fillId="0" borderId="0" xfId="578" applyNumberFormat="1" applyFont="1" applyBorder="1" applyAlignment="1">
      <alignment horizontal="center"/>
    </xf>
    <xf numFmtId="166" fontId="27" fillId="0" borderId="0" xfId="578" applyNumberFormat="1" applyFont="1" applyBorder="1" applyAlignment="1">
      <alignment horizontal="center"/>
    </xf>
    <xf numFmtId="0" fontId="27" fillId="0" borderId="0" xfId="578" applyFont="1" applyBorder="1" applyAlignment="1">
      <alignment horizontal="center" wrapText="1"/>
    </xf>
    <xf numFmtId="14" fontId="27" fillId="0" borderId="0" xfId="578" applyNumberFormat="1" applyFont="1" applyBorder="1" applyAlignment="1">
      <alignment horizontal="center"/>
    </xf>
    <xf numFmtId="1" fontId="27" fillId="0" borderId="0" xfId="748" applyNumberFormat="1" applyFont="1" applyBorder="1" applyAlignment="1">
      <alignment horizontal="center"/>
    </xf>
    <xf numFmtId="166" fontId="29" fillId="0" borderId="0" xfId="578" applyNumberFormat="1" applyFont="1" applyBorder="1" applyAlignment="1">
      <alignment horizontal="center"/>
    </xf>
    <xf numFmtId="168" fontId="27" fillId="0" borderId="0" xfId="578" applyNumberFormat="1" applyFont="1" applyBorder="1" applyAlignment="1">
      <alignment horizontal="center"/>
    </xf>
    <xf numFmtId="166" fontId="27" fillId="0" borderId="0" xfId="748" applyNumberFormat="1" applyFont="1" applyBorder="1" applyAlignment="1">
      <alignment horizontal="center"/>
    </xf>
    <xf numFmtId="1" fontId="28" fillId="0" borderId="0" xfId="578" applyNumberFormat="1" applyFont="1" applyBorder="1" applyAlignment="1">
      <alignment horizontal="center"/>
    </xf>
    <xf numFmtId="1" fontId="28" fillId="0" borderId="0" xfId="748" applyNumberFormat="1" applyFont="1" applyBorder="1" applyAlignment="1">
      <alignment horizontal="center"/>
    </xf>
    <xf numFmtId="0" fontId="33" fillId="0" borderId="22" xfId="630" applyFont="1" applyBorder="1" applyAlignment="1">
      <alignment horizontal="center"/>
    </xf>
    <xf numFmtId="9" fontId="33" fillId="0" borderId="22" xfId="630" applyNumberFormat="1" applyFont="1" applyBorder="1" applyAlignment="1">
      <alignment horizontal="center"/>
    </xf>
    <xf numFmtId="165" fontId="33" fillId="0" borderId="22" xfId="630" applyNumberFormat="1" applyFont="1" applyBorder="1" applyAlignment="1">
      <alignment horizontal="center"/>
    </xf>
    <xf numFmtId="0" fontId="33" fillId="0" borderId="0" xfId="63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67" fontId="2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8" fillId="0" borderId="0" xfId="0" applyFont="1"/>
    <xf numFmtId="2" fontId="31" fillId="0" borderId="22" xfId="748" applyNumberFormat="1" applyFont="1" applyBorder="1" applyAlignment="1">
      <alignment horizontal="center"/>
    </xf>
    <xf numFmtId="2" fontId="31" fillId="0" borderId="22" xfId="822" applyNumberFormat="1" applyFont="1" applyBorder="1" applyAlignment="1">
      <alignment horizontal="center"/>
    </xf>
    <xf numFmtId="2" fontId="31" fillId="0" borderId="22" xfId="578" applyNumberFormat="1" applyFont="1" applyBorder="1" applyAlignment="1">
      <alignment horizontal="center"/>
    </xf>
    <xf numFmtId="1" fontId="31" fillId="0" borderId="22" xfId="630" applyNumberFormat="1" applyFont="1" applyBorder="1" applyAlignment="1">
      <alignment horizontal="center"/>
    </xf>
    <xf numFmtId="1" fontId="31" fillId="0" borderId="22" xfId="749" applyNumberFormat="1" applyFont="1" applyBorder="1" applyAlignment="1">
      <alignment horizontal="center"/>
    </xf>
    <xf numFmtId="2" fontId="31" fillId="0" borderId="22" xfId="63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4" fontId="27" fillId="0" borderId="14" xfId="0" applyNumberFormat="1" applyFont="1" applyBorder="1" applyAlignment="1">
      <alignment horizontal="center" vertical="center" wrapText="1"/>
    </xf>
    <xf numFmtId="0" fontId="27" fillId="0" borderId="14" xfId="746" applyFont="1" applyBorder="1" applyAlignment="1">
      <alignment horizontal="center" vertical="center"/>
    </xf>
    <xf numFmtId="0" fontId="27" fillId="0" borderId="0" xfId="746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22" xfId="822" applyFont="1" applyBorder="1" applyAlignment="1">
      <alignment horizontal="center" vertical="center" wrapText="1"/>
    </xf>
    <xf numFmtId="165" fontId="27" fillId="0" borderId="22" xfId="822" applyNumberFormat="1" applyFont="1" applyBorder="1" applyAlignment="1">
      <alignment horizontal="center" vertical="center" wrapText="1"/>
    </xf>
    <xf numFmtId="0" fontId="27" fillId="0" borderId="22" xfId="748" applyFont="1" applyBorder="1" applyAlignment="1">
      <alignment horizontal="center" vertical="center" wrapText="1"/>
    </xf>
    <xf numFmtId="0" fontId="31" fillId="0" borderId="22" xfId="822" applyFont="1" applyBorder="1" applyAlignment="1">
      <alignment horizontal="center" vertical="center" wrapText="1"/>
    </xf>
    <xf numFmtId="2" fontId="33" fillId="0" borderId="22" xfId="748" applyNumberFormat="1" applyFont="1" applyBorder="1" applyAlignment="1">
      <alignment horizontal="center" vertical="center" wrapText="1"/>
    </xf>
    <xf numFmtId="2" fontId="33" fillId="0" borderId="22" xfId="822" applyNumberFormat="1" applyFont="1" applyBorder="1" applyAlignment="1">
      <alignment horizontal="center" vertical="center" wrapText="1"/>
    </xf>
    <xf numFmtId="0" fontId="27" fillId="0" borderId="0" xfId="578" applyFont="1" applyBorder="1" applyAlignment="1">
      <alignment horizontal="center" vertical="center" wrapText="1"/>
    </xf>
    <xf numFmtId="0" fontId="32" fillId="0" borderId="22" xfId="822" applyFont="1" applyBorder="1" applyAlignment="1">
      <alignment horizontal="center" vertical="center" wrapText="1"/>
    </xf>
    <xf numFmtId="0" fontId="33" fillId="0" borderId="22" xfId="630" applyFont="1" applyBorder="1" applyAlignment="1">
      <alignment horizontal="center" vertical="center" wrapText="1"/>
    </xf>
    <xf numFmtId="165" fontId="33" fillId="0" borderId="22" xfId="630" applyNumberFormat="1" applyFont="1" applyBorder="1" applyAlignment="1">
      <alignment horizontal="center" vertical="center" wrapText="1"/>
    </xf>
    <xf numFmtId="1" fontId="31" fillId="0" borderId="22" xfId="630" applyNumberFormat="1" applyFont="1" applyBorder="1" applyAlignment="1">
      <alignment horizontal="center" vertical="center" wrapText="1"/>
    </xf>
    <xf numFmtId="1" fontId="31" fillId="0" borderId="22" xfId="749" applyNumberFormat="1" applyFont="1" applyBorder="1" applyAlignment="1">
      <alignment horizontal="center" vertical="center" wrapText="1"/>
    </xf>
    <xf numFmtId="2" fontId="31" fillId="0" borderId="22" xfId="630" applyNumberFormat="1" applyFont="1" applyBorder="1" applyAlignment="1">
      <alignment horizontal="center" vertical="center" wrapText="1"/>
    </xf>
    <xf numFmtId="0" fontId="33" fillId="0" borderId="0" xfId="630" applyFont="1" applyBorder="1" applyAlignment="1">
      <alignment horizontal="center" vertical="center" wrapText="1"/>
    </xf>
    <xf numFmtId="9" fontId="33" fillId="0" borderId="22" xfId="630" applyNumberFormat="1" applyFont="1" applyBorder="1" applyAlignment="1">
      <alignment horizontal="center" vertical="center" wrapText="1"/>
    </xf>
    <xf numFmtId="2" fontId="31" fillId="0" borderId="0" xfId="750" applyNumberFormat="1" applyFont="1" applyAlignment="1">
      <alignment horizontal="center"/>
    </xf>
    <xf numFmtId="168" fontId="27" fillId="0" borderId="0" xfId="0" applyNumberFormat="1" applyFont="1" applyBorder="1" applyAlignment="1">
      <alignment horizontal="center" vertical="center"/>
    </xf>
    <xf numFmtId="166" fontId="27" fillId="0" borderId="14" xfId="0" applyNumberFormat="1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center"/>
    </xf>
    <xf numFmtId="167" fontId="27" fillId="0" borderId="18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18" xfId="748" applyFont="1" applyBorder="1" applyAlignment="1">
      <alignment horizontal="center"/>
    </xf>
    <xf numFmtId="0" fontId="27" fillId="0" borderId="10" xfId="748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0" fontId="27" fillId="0" borderId="14" xfId="748" applyFont="1" applyBorder="1" applyAlignment="1">
      <alignment horizontal="center" vertical="center" wrapText="1"/>
    </xf>
    <xf numFmtId="0" fontId="27" fillId="0" borderId="0" xfId="748" applyFont="1" applyBorder="1" applyAlignment="1">
      <alignment horizontal="center" vertical="center" wrapText="1"/>
    </xf>
    <xf numFmtId="2" fontId="27" fillId="0" borderId="14" xfId="748" applyNumberFormat="1" applyFont="1" applyBorder="1" applyAlignment="1">
      <alignment horizontal="center"/>
    </xf>
    <xf numFmtId="2" fontId="27" fillId="0" borderId="0" xfId="748" applyNumberFormat="1" applyFont="1" applyBorder="1" applyAlignment="1">
      <alignment horizontal="center"/>
    </xf>
    <xf numFmtId="0" fontId="27" fillId="0" borderId="14" xfId="748" applyFont="1" applyBorder="1" applyAlignment="1">
      <alignment horizontal="center"/>
    </xf>
    <xf numFmtId="0" fontId="27" fillId="0" borderId="0" xfId="0" applyFont="1" applyBorder="1"/>
    <xf numFmtId="0" fontId="27" fillId="0" borderId="0" xfId="746" applyFont="1" applyBorder="1" applyAlignment="1">
      <alignment horizontal="center"/>
    </xf>
    <xf numFmtId="0" fontId="27" fillId="0" borderId="10" xfId="746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165" fontId="32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2" fontId="27" fillId="0" borderId="14" xfId="747" applyNumberFormat="1" applyFont="1" applyBorder="1" applyAlignment="1">
      <alignment horizontal="center"/>
    </xf>
    <xf numFmtId="2" fontId="27" fillId="0" borderId="0" xfId="747" applyNumberFormat="1" applyFont="1" applyBorder="1" applyAlignment="1">
      <alignment horizontal="center"/>
    </xf>
    <xf numFmtId="2" fontId="27" fillId="0" borderId="18" xfId="747" applyNumberFormat="1" applyFont="1" applyBorder="1" applyAlignment="1">
      <alignment horizontal="center"/>
    </xf>
    <xf numFmtId="2" fontId="27" fillId="0" borderId="10" xfId="747" applyNumberFormat="1" applyFont="1" applyBorder="1" applyAlignment="1">
      <alignment horizontal="center"/>
    </xf>
    <xf numFmtId="0" fontId="27" fillId="0" borderId="18" xfId="747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14" fontId="27" fillId="0" borderId="18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/>
    </xf>
    <xf numFmtId="165" fontId="27" fillId="0" borderId="17" xfId="0" applyNumberFormat="1" applyFont="1" applyBorder="1" applyAlignment="1">
      <alignment horizontal="center"/>
    </xf>
    <xf numFmtId="0" fontId="27" fillId="0" borderId="17" xfId="748" applyFont="1" applyBorder="1" applyAlignment="1">
      <alignment horizontal="center"/>
    </xf>
    <xf numFmtId="2" fontId="27" fillId="0" borderId="17" xfId="748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22" xfId="748" applyFont="1" applyBorder="1" applyAlignment="1">
      <alignment horizontal="center"/>
    </xf>
    <xf numFmtId="0" fontId="27" fillId="24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/>
    </xf>
    <xf numFmtId="2" fontId="27" fillId="0" borderId="0" xfId="0" applyNumberFormat="1" applyFont="1"/>
    <xf numFmtId="167" fontId="27" fillId="0" borderId="17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5" fontId="27" fillId="0" borderId="14" xfId="0" applyNumberFormat="1" applyFont="1" applyBorder="1" applyAlignment="1">
      <alignment vertical="center" wrapText="1"/>
    </xf>
    <xf numFmtId="0" fontId="27" fillId="0" borderId="14" xfId="746" applyFont="1" applyBorder="1" applyAlignment="1">
      <alignment vertical="center" wrapText="1"/>
    </xf>
    <xf numFmtId="0" fontId="27" fillId="0" borderId="0" xfId="746" applyFont="1" applyBorder="1" applyAlignment="1">
      <alignment vertical="center" wrapText="1"/>
    </xf>
    <xf numFmtId="0" fontId="27" fillId="0" borderId="18" xfId="0" applyFont="1" applyBorder="1"/>
    <xf numFmtId="2" fontId="27" fillId="0" borderId="10" xfId="0" applyNumberFormat="1" applyFont="1" applyBorder="1"/>
    <xf numFmtId="2" fontId="27" fillId="0" borderId="0" xfId="0" applyNumberFormat="1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22" xfId="748" applyFont="1" applyBorder="1" applyAlignment="1">
      <alignment horizontal="center" wrapText="1"/>
    </xf>
    <xf numFmtId="0" fontId="28" fillId="0" borderId="22" xfId="748" applyFont="1" applyBorder="1" applyAlignment="1">
      <alignment horizontal="center" vertical="center"/>
    </xf>
    <xf numFmtId="0" fontId="28" fillId="0" borderId="24" xfId="748" applyFont="1" applyBorder="1" applyAlignment="1">
      <alignment horizontal="center" vertical="center"/>
    </xf>
    <xf numFmtId="0" fontId="28" fillId="0" borderId="23" xfId="748" applyFont="1" applyBorder="1" applyAlignment="1">
      <alignment horizontal="center" vertical="center"/>
    </xf>
    <xf numFmtId="0" fontId="28" fillId="0" borderId="21" xfId="748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31" fillId="0" borderId="23" xfId="748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8" xfId="746" applyNumberFormat="1" applyFont="1" applyBorder="1" applyAlignment="1">
      <alignment horizontal="center" vertical="center"/>
    </xf>
    <xf numFmtId="2" fontId="27" fillId="0" borderId="10" xfId="746" applyNumberFormat="1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0" fontId="28" fillId="0" borderId="12" xfId="748" applyFont="1" applyBorder="1" applyAlignment="1">
      <alignment horizontal="center" vertical="center"/>
    </xf>
    <xf numFmtId="0" fontId="28" fillId="0" borderId="18" xfId="748" applyFont="1" applyBorder="1" applyAlignment="1">
      <alignment horizontal="center" vertical="center"/>
    </xf>
    <xf numFmtId="0" fontId="33" fillId="0" borderId="0" xfId="578" applyFont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853"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2 2" xfId="23"/>
    <cellStyle name="20% - Accent2 2 2" xfId="24"/>
    <cellStyle name="20% - Accent2 2 2 2" xfId="25"/>
    <cellStyle name="20% - Accent2 2 3" xfId="26"/>
    <cellStyle name="20% - Accent2 2 3 2" xfId="27"/>
    <cellStyle name="20% - Accent2 2 4" xfId="28"/>
    <cellStyle name="20% - Accent2 2 4 2" xfId="29"/>
    <cellStyle name="20% - Accent2 2 5" xfId="30"/>
    <cellStyle name="20% - Accent2 2 5 2" xfId="31"/>
    <cellStyle name="20% - Accent2 2 6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 2" xfId="45"/>
    <cellStyle name="20% - Accent3 2 2" xfId="46"/>
    <cellStyle name="20% - Accent3 2 2 2" xfId="47"/>
    <cellStyle name="20% - Accent3 2 3" xfId="48"/>
    <cellStyle name="20% - Accent3 2 3 2" xfId="49"/>
    <cellStyle name="20% - Accent3 2 4" xfId="50"/>
    <cellStyle name="20% - Accent3 2 4 2" xfId="51"/>
    <cellStyle name="20% - Accent3 2 5" xfId="52"/>
    <cellStyle name="20% - Accent3 2 5 2" xfId="53"/>
    <cellStyle name="20% - Accent3 2 6" xfId="54"/>
    <cellStyle name="20% - Accent3 3" xfId="55"/>
    <cellStyle name="20% - Accent3 3 2" xfId="56"/>
    <cellStyle name="20% - Accent3 4" xfId="57"/>
    <cellStyle name="20% - Accent3 4 2" xfId="58"/>
    <cellStyle name="20% - Accent3 4 2 2" xfId="59"/>
    <cellStyle name="20% - Accent3 4 3" xfId="60"/>
    <cellStyle name="20% - Accent3 5" xfId="61"/>
    <cellStyle name="20% - Accent3 5 2" xfId="62"/>
    <cellStyle name="20% - Accent3 6" xfId="63"/>
    <cellStyle name="20% - Accent3 6 2" xfId="64"/>
    <cellStyle name="20% - Accent3 7" xfId="65"/>
    <cellStyle name="20% - Accent3 7 2" xfId="66"/>
    <cellStyle name="20% - Accent4 2" xfId="67"/>
    <cellStyle name="20% - Accent4 2 2" xfId="68"/>
    <cellStyle name="20% - Accent4 2 2 2" xfId="69"/>
    <cellStyle name="20% - Accent4 2 3" xfId="70"/>
    <cellStyle name="20% - Accent4 2 3 2" xfId="71"/>
    <cellStyle name="20% - Accent4 2 4" xfId="72"/>
    <cellStyle name="20% - Accent4 2 4 2" xfId="73"/>
    <cellStyle name="20% - Accent4 2 5" xfId="74"/>
    <cellStyle name="20% - Accent4 2 5 2" xfId="75"/>
    <cellStyle name="20% - Accent4 2 6" xfId="76"/>
    <cellStyle name="20% - Accent4 3" xfId="77"/>
    <cellStyle name="20% - Accent4 3 2" xfId="78"/>
    <cellStyle name="20% - Accent4 4" xfId="79"/>
    <cellStyle name="20% - Accent4 4 2" xfId="80"/>
    <cellStyle name="20% - Accent4 4 2 2" xfId="81"/>
    <cellStyle name="20% - Accent4 4 3" xfId="82"/>
    <cellStyle name="20% - Accent4 5" xfId="83"/>
    <cellStyle name="20% - Accent4 5 2" xfId="84"/>
    <cellStyle name="20% - Accent4 6" xfId="85"/>
    <cellStyle name="20% - Accent4 6 2" xfId="86"/>
    <cellStyle name="20% - Accent4 7" xfId="87"/>
    <cellStyle name="20% - Accent4 7 2" xfId="88"/>
    <cellStyle name="20% - Accent5 2" xfId="89"/>
    <cellStyle name="20% - Accent5 2 2" xfId="90"/>
    <cellStyle name="20% - Accent5 2 2 2" xfId="91"/>
    <cellStyle name="20% - Accent5 2 3" xfId="92"/>
    <cellStyle name="20% - Accent5 2 3 2" xfId="93"/>
    <cellStyle name="20% - Accent5 2 4" xfId="94"/>
    <cellStyle name="20% - Accent5 2 4 2" xfId="95"/>
    <cellStyle name="20% - Accent5 2 5" xfId="96"/>
    <cellStyle name="20% - Accent5 2 5 2" xfId="97"/>
    <cellStyle name="20% - Accent5 2 6" xfId="98"/>
    <cellStyle name="20% - Accent5 3" xfId="99"/>
    <cellStyle name="20% - Accent5 3 2" xfId="100"/>
    <cellStyle name="20% - Accent5 4" xfId="101"/>
    <cellStyle name="20% - Accent5 4 2" xfId="102"/>
    <cellStyle name="20% - Accent5 4 2 2" xfId="103"/>
    <cellStyle name="20% - Accent5 4 3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6 2" xfId="111"/>
    <cellStyle name="20% - Accent6 2 2" xfId="112"/>
    <cellStyle name="20% - Accent6 2 2 2" xfId="113"/>
    <cellStyle name="20% - Accent6 2 3" xfId="114"/>
    <cellStyle name="20% - Accent6 2 3 2" xfId="115"/>
    <cellStyle name="20% - Accent6 2 4" xfId="116"/>
    <cellStyle name="20% - Accent6 2 4 2" xfId="117"/>
    <cellStyle name="20% - Accent6 2 5" xfId="118"/>
    <cellStyle name="20% - Accent6 2 5 2" xfId="119"/>
    <cellStyle name="20% - Accent6 2 6" xfId="120"/>
    <cellStyle name="20% - Accent6 3" xfId="121"/>
    <cellStyle name="20% - Accent6 3 2" xfId="122"/>
    <cellStyle name="20% - Accent6 4" xfId="123"/>
    <cellStyle name="20% - Accent6 4 2" xfId="124"/>
    <cellStyle name="20% - Accent6 4 2 2" xfId="125"/>
    <cellStyle name="20% - Accent6 4 3" xfId="126"/>
    <cellStyle name="20% - Accent6 5" xfId="127"/>
    <cellStyle name="20% - Accent6 5 2" xfId="128"/>
    <cellStyle name="20% - Accent6 6" xfId="129"/>
    <cellStyle name="20% - Accent6 6 2" xfId="130"/>
    <cellStyle name="20% - Accent6 7" xfId="131"/>
    <cellStyle name="20% - Accent6 7 2" xfId="132"/>
    <cellStyle name="40% - Accent1 2" xfId="133"/>
    <cellStyle name="40% - Accent1 2 2" xfId="134"/>
    <cellStyle name="40% - Accent1 2 2 2" xfId="135"/>
    <cellStyle name="40% - Accent1 2 3" xfId="136"/>
    <cellStyle name="40% - Accent1 2 3 2" xfId="137"/>
    <cellStyle name="40% - Accent1 2 4" xfId="138"/>
    <cellStyle name="40% - Accent1 2 4 2" xfId="139"/>
    <cellStyle name="40% - Accent1 2 5" xfId="140"/>
    <cellStyle name="40% - Accent1 2 5 2" xfId="141"/>
    <cellStyle name="40% - Accent1 2 6" xfId="142"/>
    <cellStyle name="40% - Accent1 3" xfId="143"/>
    <cellStyle name="40% - Accent1 3 2" xfId="144"/>
    <cellStyle name="40% - Accent1 4" xfId="145"/>
    <cellStyle name="40% - Accent1 4 2" xfId="146"/>
    <cellStyle name="40% - Accent1 4 2 2" xfId="147"/>
    <cellStyle name="40% - Accent1 4 3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2 2" xfId="155"/>
    <cellStyle name="40% - Accent2 2 2" xfId="156"/>
    <cellStyle name="40% - Accent2 2 2 2" xfId="157"/>
    <cellStyle name="40% - Accent2 2 3" xfId="158"/>
    <cellStyle name="40% - Accent2 2 3 2" xfId="159"/>
    <cellStyle name="40% - Accent2 2 4" xfId="160"/>
    <cellStyle name="40% - Accent2 2 4 2" xfId="161"/>
    <cellStyle name="40% - Accent2 2 5" xfId="162"/>
    <cellStyle name="40% - Accent2 2 5 2" xfId="163"/>
    <cellStyle name="40% - Accent2 2 6" xfId="164"/>
    <cellStyle name="40% - Accent2 3" xfId="165"/>
    <cellStyle name="40% - Accent2 3 2" xfId="166"/>
    <cellStyle name="40% - Accent2 4" xfId="167"/>
    <cellStyle name="40% - Accent2 4 2" xfId="168"/>
    <cellStyle name="40% - Accent2 4 2 2" xfId="169"/>
    <cellStyle name="40% - Accent2 4 3" xfId="170"/>
    <cellStyle name="40% - Accent2 5" xfId="171"/>
    <cellStyle name="40% - Accent2 5 2" xfId="172"/>
    <cellStyle name="40% - Accent2 6" xfId="173"/>
    <cellStyle name="40% - Accent2 6 2" xfId="174"/>
    <cellStyle name="40% - Accent2 7" xfId="175"/>
    <cellStyle name="40% - Accent2 7 2" xfId="176"/>
    <cellStyle name="40% - Accent3 2" xfId="177"/>
    <cellStyle name="40% - Accent3 2 2" xfId="178"/>
    <cellStyle name="40% - Accent3 2 2 2" xfId="179"/>
    <cellStyle name="40% - Accent3 2 3" xfId="180"/>
    <cellStyle name="40% - Accent3 2 3 2" xfId="181"/>
    <cellStyle name="40% - Accent3 2 4" xfId="182"/>
    <cellStyle name="40% - Accent3 2 4 2" xfId="183"/>
    <cellStyle name="40% - Accent3 2 5" xfId="184"/>
    <cellStyle name="40% - Accent3 2 5 2" xfId="185"/>
    <cellStyle name="40% - Accent3 2 6" xfId="186"/>
    <cellStyle name="40% - Accent3 3" xfId="187"/>
    <cellStyle name="40% - Accent3 3 2" xfId="188"/>
    <cellStyle name="40% - Accent3 4" xfId="189"/>
    <cellStyle name="40% - Accent3 4 2" xfId="190"/>
    <cellStyle name="40% - Accent3 4 2 2" xfId="191"/>
    <cellStyle name="40% - Accent3 4 3" xfId="192"/>
    <cellStyle name="40% - Accent3 5" xfId="193"/>
    <cellStyle name="40% - Accent3 5 2" xfId="194"/>
    <cellStyle name="40% - Accent3 6" xfId="195"/>
    <cellStyle name="40% - Accent3 6 2" xfId="196"/>
    <cellStyle name="40% - Accent3 7" xfId="197"/>
    <cellStyle name="40% - Accent3 7 2" xfId="198"/>
    <cellStyle name="40% - Accent4 2" xfId="199"/>
    <cellStyle name="40% - Accent4 2 2" xfId="200"/>
    <cellStyle name="40% - Accent4 2 2 2" xfId="201"/>
    <cellStyle name="40% - Accent4 2 3" xfId="202"/>
    <cellStyle name="40% - Accent4 2 3 2" xfId="203"/>
    <cellStyle name="40% - Accent4 2 4" xfId="204"/>
    <cellStyle name="40% - Accent4 2 4 2" xfId="205"/>
    <cellStyle name="40% - Accent4 2 5" xfId="206"/>
    <cellStyle name="40% - Accent4 2 5 2" xfId="207"/>
    <cellStyle name="40% - Accent4 2 6" xfId="208"/>
    <cellStyle name="40% - Accent4 3" xfId="209"/>
    <cellStyle name="40% - Accent4 3 2" xfId="210"/>
    <cellStyle name="40% - Accent4 4" xfId="211"/>
    <cellStyle name="40% - Accent4 4 2" xfId="212"/>
    <cellStyle name="40% - Accent4 4 2 2" xfId="213"/>
    <cellStyle name="40% - Accent4 4 3" xfId="214"/>
    <cellStyle name="40% - Accent4 5" xfId="215"/>
    <cellStyle name="40% - Accent4 5 2" xfId="216"/>
    <cellStyle name="40% - Accent4 6" xfId="217"/>
    <cellStyle name="40% - Accent4 6 2" xfId="218"/>
    <cellStyle name="40% - Accent4 7" xfId="219"/>
    <cellStyle name="40% - Accent4 7 2" xfId="220"/>
    <cellStyle name="40% - Accent5 2" xfId="221"/>
    <cellStyle name="40% - Accent5 2 2" xfId="222"/>
    <cellStyle name="40% - Accent5 2 2 2" xfId="223"/>
    <cellStyle name="40% - Accent5 2 3" xfId="224"/>
    <cellStyle name="40% - Accent5 2 3 2" xfId="225"/>
    <cellStyle name="40% - Accent5 2 4" xfId="226"/>
    <cellStyle name="40% - Accent5 2 4 2" xfId="227"/>
    <cellStyle name="40% - Accent5 2 5" xfId="228"/>
    <cellStyle name="40% - Accent5 2 5 2" xfId="229"/>
    <cellStyle name="40% - Accent5 2 6" xfId="230"/>
    <cellStyle name="40% - Accent5 3" xfId="231"/>
    <cellStyle name="40% - Accent5 3 2" xfId="232"/>
    <cellStyle name="40% - Accent5 4" xfId="233"/>
    <cellStyle name="40% - Accent5 4 2" xfId="234"/>
    <cellStyle name="40% - Accent5 4 2 2" xfId="235"/>
    <cellStyle name="40% - Accent5 4 3" xfId="236"/>
    <cellStyle name="40% - Accent5 5" xfId="237"/>
    <cellStyle name="40% - Accent5 5 2" xfId="238"/>
    <cellStyle name="40% - Accent5 6" xfId="239"/>
    <cellStyle name="40% - Accent5 6 2" xfId="240"/>
    <cellStyle name="40% - Accent5 7" xfId="241"/>
    <cellStyle name="40% - Accent5 7 2" xfId="242"/>
    <cellStyle name="40% - Accent6 2" xfId="243"/>
    <cellStyle name="40% - Accent6 2 2" xfId="244"/>
    <cellStyle name="40% - Accent6 2 2 2" xfId="245"/>
    <cellStyle name="40% - Accent6 2 3" xfId="246"/>
    <cellStyle name="40% - Accent6 2 3 2" xfId="247"/>
    <cellStyle name="40% - Accent6 2 4" xfId="248"/>
    <cellStyle name="40% - Accent6 2 4 2" xfId="249"/>
    <cellStyle name="40% - Accent6 2 5" xfId="250"/>
    <cellStyle name="40% - Accent6 2 5 2" xfId="251"/>
    <cellStyle name="40% - Accent6 2 6" xfId="252"/>
    <cellStyle name="40% - Accent6 3" xfId="253"/>
    <cellStyle name="40% - Accent6 3 2" xfId="254"/>
    <cellStyle name="40% - Accent6 4" xfId="255"/>
    <cellStyle name="40% - Accent6 4 2" xfId="256"/>
    <cellStyle name="40% - Accent6 4 2 2" xfId="257"/>
    <cellStyle name="40% - Accent6 4 3" xfId="258"/>
    <cellStyle name="40% - Accent6 5" xfId="259"/>
    <cellStyle name="40% - Accent6 5 2" xfId="260"/>
    <cellStyle name="40% - Accent6 6" xfId="261"/>
    <cellStyle name="40% - Accent6 6 2" xfId="262"/>
    <cellStyle name="40% - Accent6 7" xfId="263"/>
    <cellStyle name="40% - Accent6 7 2" xfId="264"/>
    <cellStyle name="60% - Accent1 2" xfId="265"/>
    <cellStyle name="60% - Accent1 2 2" xfId="266"/>
    <cellStyle name="60% - Accent1 2 3" xfId="267"/>
    <cellStyle name="60% - Accent1 2 4" xfId="268"/>
    <cellStyle name="60% - Accent1 2 5" xfId="269"/>
    <cellStyle name="60% - Accent1 3" xfId="270"/>
    <cellStyle name="60% - Accent1 4" xfId="271"/>
    <cellStyle name="60% - Accent1 4 2" xfId="272"/>
    <cellStyle name="60% - Accent1 5" xfId="273"/>
    <cellStyle name="60% - Accent1 6" xfId="274"/>
    <cellStyle name="60% - Accent1 7" xfId="275"/>
    <cellStyle name="60% - Accent2 2" xfId="276"/>
    <cellStyle name="60% - Accent2 2 2" xfId="277"/>
    <cellStyle name="60% - Accent2 2 3" xfId="278"/>
    <cellStyle name="60% - Accent2 2 4" xfId="279"/>
    <cellStyle name="60% - Accent2 2 5" xfId="280"/>
    <cellStyle name="60% - Accent2 3" xfId="281"/>
    <cellStyle name="60% - Accent2 4" xfId="282"/>
    <cellStyle name="60% - Accent2 4 2" xfId="283"/>
    <cellStyle name="60% - Accent2 5" xfId="284"/>
    <cellStyle name="60% - Accent2 6" xfId="285"/>
    <cellStyle name="60% - Accent2 7" xfId="286"/>
    <cellStyle name="60% - Accent3 2" xfId="287"/>
    <cellStyle name="60% - Accent3 2 2" xfId="288"/>
    <cellStyle name="60% - Accent3 2 3" xfId="289"/>
    <cellStyle name="60% - Accent3 2 4" xfId="290"/>
    <cellStyle name="60% - Accent3 2 5" xfId="291"/>
    <cellStyle name="60% - Accent3 3" xfId="292"/>
    <cellStyle name="60% - Accent3 4" xfId="293"/>
    <cellStyle name="60% - Accent3 4 2" xfId="294"/>
    <cellStyle name="60% - Accent3 5" xfId="295"/>
    <cellStyle name="60% - Accent3 6" xfId="296"/>
    <cellStyle name="60% - Accent3 7" xfId="297"/>
    <cellStyle name="60% - Accent4 2" xfId="298"/>
    <cellStyle name="60% - Accent4 2 2" xfId="299"/>
    <cellStyle name="60% - Accent4 2 3" xfId="300"/>
    <cellStyle name="60% - Accent4 2 4" xfId="301"/>
    <cellStyle name="60% - Accent4 2 5" xfId="302"/>
    <cellStyle name="60% - Accent4 3" xfId="303"/>
    <cellStyle name="60% - Accent4 4" xfId="304"/>
    <cellStyle name="60% - Accent4 4 2" xfId="305"/>
    <cellStyle name="60% - Accent4 5" xfId="306"/>
    <cellStyle name="60% - Accent4 6" xfId="307"/>
    <cellStyle name="60% - Accent4 7" xfId="308"/>
    <cellStyle name="60% - Accent5 2" xfId="309"/>
    <cellStyle name="60% - Accent5 2 2" xfId="310"/>
    <cellStyle name="60% - Accent5 2 3" xfId="311"/>
    <cellStyle name="60% - Accent5 2 4" xfId="312"/>
    <cellStyle name="60% - Accent5 2 5" xfId="313"/>
    <cellStyle name="60% - Accent5 3" xfId="314"/>
    <cellStyle name="60% - Accent5 4" xfId="315"/>
    <cellStyle name="60% - Accent5 4 2" xfId="316"/>
    <cellStyle name="60% - Accent5 5" xfId="317"/>
    <cellStyle name="60% - Accent5 6" xfId="318"/>
    <cellStyle name="60% - Accent5 7" xfId="319"/>
    <cellStyle name="60% - Accent6 2" xfId="320"/>
    <cellStyle name="60% - Accent6 2 2" xfId="321"/>
    <cellStyle name="60% - Accent6 2 3" xfId="322"/>
    <cellStyle name="60% - Accent6 2 4" xfId="323"/>
    <cellStyle name="60% - Accent6 2 5" xfId="324"/>
    <cellStyle name="60% - Accent6 3" xfId="325"/>
    <cellStyle name="60% - Accent6 4" xfId="326"/>
    <cellStyle name="60% - Accent6 4 2" xfId="327"/>
    <cellStyle name="60% - Accent6 5" xfId="328"/>
    <cellStyle name="60% - Accent6 6" xfId="329"/>
    <cellStyle name="60% - Accent6 7" xfId="330"/>
    <cellStyle name="Accent1 2" xfId="331"/>
    <cellStyle name="Accent1 2 2" xfId="332"/>
    <cellStyle name="Accent1 2 3" xfId="333"/>
    <cellStyle name="Accent1 2 4" xfId="334"/>
    <cellStyle name="Accent1 2 5" xfId="335"/>
    <cellStyle name="Accent1 3" xfId="336"/>
    <cellStyle name="Accent1 4" xfId="337"/>
    <cellStyle name="Accent1 4 2" xfId="338"/>
    <cellStyle name="Accent1 5" xfId="339"/>
    <cellStyle name="Accent1 6" xfId="340"/>
    <cellStyle name="Accent1 7" xfId="341"/>
    <cellStyle name="Accent2 2" xfId="342"/>
    <cellStyle name="Accent2 2 2" xfId="343"/>
    <cellStyle name="Accent2 2 3" xfId="344"/>
    <cellStyle name="Accent2 2 4" xfId="345"/>
    <cellStyle name="Accent2 2 5" xfId="346"/>
    <cellStyle name="Accent2 3" xfId="347"/>
    <cellStyle name="Accent2 4" xfId="348"/>
    <cellStyle name="Accent2 4 2" xfId="349"/>
    <cellStyle name="Accent2 5" xfId="350"/>
    <cellStyle name="Accent2 6" xfId="351"/>
    <cellStyle name="Accent2 7" xfId="352"/>
    <cellStyle name="Accent3 2" xfId="353"/>
    <cellStyle name="Accent3 2 2" xfId="354"/>
    <cellStyle name="Accent3 2 3" xfId="355"/>
    <cellStyle name="Accent3 2 4" xfId="356"/>
    <cellStyle name="Accent3 2 5" xfId="357"/>
    <cellStyle name="Accent3 3" xfId="358"/>
    <cellStyle name="Accent3 4" xfId="359"/>
    <cellStyle name="Accent3 4 2" xfId="360"/>
    <cellStyle name="Accent3 5" xfId="361"/>
    <cellStyle name="Accent3 6" xfId="362"/>
    <cellStyle name="Accent3 7" xfId="363"/>
    <cellStyle name="Accent4 2" xfId="364"/>
    <cellStyle name="Accent4 2 2" xfId="365"/>
    <cellStyle name="Accent4 2 3" xfId="366"/>
    <cellStyle name="Accent4 2 4" xfId="367"/>
    <cellStyle name="Accent4 2 5" xfId="368"/>
    <cellStyle name="Accent4 3" xfId="369"/>
    <cellStyle name="Accent4 4" xfId="370"/>
    <cellStyle name="Accent4 4 2" xfId="371"/>
    <cellStyle name="Accent4 5" xfId="372"/>
    <cellStyle name="Accent4 6" xfId="373"/>
    <cellStyle name="Accent4 7" xfId="374"/>
    <cellStyle name="Accent5 2" xfId="375"/>
    <cellStyle name="Accent5 2 2" xfId="376"/>
    <cellStyle name="Accent5 2 3" xfId="377"/>
    <cellStyle name="Accent5 2 4" xfId="378"/>
    <cellStyle name="Accent5 2 5" xfId="379"/>
    <cellStyle name="Accent5 3" xfId="380"/>
    <cellStyle name="Accent5 4" xfId="381"/>
    <cellStyle name="Accent5 4 2" xfId="382"/>
    <cellStyle name="Accent5 5" xfId="383"/>
    <cellStyle name="Accent5 6" xfId="384"/>
    <cellStyle name="Accent5 7" xfId="385"/>
    <cellStyle name="Accent6 2" xfId="386"/>
    <cellStyle name="Accent6 2 2" xfId="387"/>
    <cellStyle name="Accent6 2 3" xfId="388"/>
    <cellStyle name="Accent6 2 4" xfId="389"/>
    <cellStyle name="Accent6 2 5" xfId="390"/>
    <cellStyle name="Accent6 3" xfId="391"/>
    <cellStyle name="Accent6 4" xfId="392"/>
    <cellStyle name="Accent6 4 2" xfId="393"/>
    <cellStyle name="Accent6 5" xfId="394"/>
    <cellStyle name="Accent6 6" xfId="395"/>
    <cellStyle name="Accent6 7" xfId="396"/>
    <cellStyle name="Bad 2" xfId="397"/>
    <cellStyle name="Bad 2 2" xfId="398"/>
    <cellStyle name="Bad 2 3" xfId="399"/>
    <cellStyle name="Bad 2 4" xfId="400"/>
    <cellStyle name="Bad 2 5" xfId="401"/>
    <cellStyle name="Bad 3" xfId="402"/>
    <cellStyle name="Bad 4" xfId="403"/>
    <cellStyle name="Bad 4 2" xfId="404"/>
    <cellStyle name="Bad 5" xfId="405"/>
    <cellStyle name="Bad 6" xfId="406"/>
    <cellStyle name="Bad 7" xfId="407"/>
    <cellStyle name="Calculation 2" xfId="408"/>
    <cellStyle name="Calculation 2 2" xfId="409"/>
    <cellStyle name="Calculation 2 3" xfId="410"/>
    <cellStyle name="Calculation 2 4" xfId="411"/>
    <cellStyle name="Calculation 2 5" xfId="412"/>
    <cellStyle name="Calculation 2_anakia II etapi.xls sm. defeqturi" xfId="413"/>
    <cellStyle name="Calculation 3" xfId="414"/>
    <cellStyle name="Calculation 4" xfId="415"/>
    <cellStyle name="Calculation 4 2" xfId="416"/>
    <cellStyle name="Calculation 4_anakia II etapi.xls sm. defeqturi" xfId="417"/>
    <cellStyle name="Calculation 5" xfId="418"/>
    <cellStyle name="Calculation 6" xfId="419"/>
    <cellStyle name="Calculation 7" xfId="420"/>
    <cellStyle name="Check Cell 2" xfId="421"/>
    <cellStyle name="Check Cell 2 2" xfId="422"/>
    <cellStyle name="Check Cell 2 3" xfId="423"/>
    <cellStyle name="Check Cell 2 4" xfId="424"/>
    <cellStyle name="Check Cell 2 5" xfId="425"/>
    <cellStyle name="Check Cell 2_anakia II etapi.xls sm. defeqturi" xfId="426"/>
    <cellStyle name="Check Cell 3" xfId="427"/>
    <cellStyle name="Check Cell 4" xfId="428"/>
    <cellStyle name="Check Cell 4 2" xfId="429"/>
    <cellStyle name="Check Cell 4_anakia II etapi.xls sm. defeqturi" xfId="430"/>
    <cellStyle name="Check Cell 5" xfId="431"/>
    <cellStyle name="Check Cell 6" xfId="432"/>
    <cellStyle name="Check Cell 7" xfId="433"/>
    <cellStyle name="Comma 10" xfId="434"/>
    <cellStyle name="Comma 10 2" xfId="435"/>
    <cellStyle name="Comma 11" xfId="436"/>
    <cellStyle name="Comma 12" xfId="437"/>
    <cellStyle name="Comma 12 2" xfId="438"/>
    <cellStyle name="Comma 12 3" xfId="439"/>
    <cellStyle name="Comma 12 4" xfId="440"/>
    <cellStyle name="Comma 12 5" xfId="441"/>
    <cellStyle name="Comma 12 6" xfId="442"/>
    <cellStyle name="Comma 12 7" xfId="443"/>
    <cellStyle name="Comma 12 8" xfId="444"/>
    <cellStyle name="Comma 13" xfId="445"/>
    <cellStyle name="Comma 14" xfId="446"/>
    <cellStyle name="Comma 15" xfId="447"/>
    <cellStyle name="Comma 15 2" xfId="448"/>
    <cellStyle name="Comma 16" xfId="449"/>
    <cellStyle name="Comma 17" xfId="450"/>
    <cellStyle name="Comma 17 2" xfId="451"/>
    <cellStyle name="Comma 17 3" xfId="452"/>
    <cellStyle name="Comma 18" xfId="453"/>
    <cellStyle name="Comma 19" xfId="454"/>
    <cellStyle name="Comma 2" xfId="455"/>
    <cellStyle name="Comma 2 2" xfId="456"/>
    <cellStyle name="Comma 2 2 2" xfId="457"/>
    <cellStyle name="Comma 2 2 3" xfId="458"/>
    <cellStyle name="Comma 2 3" xfId="459"/>
    <cellStyle name="Comma 20" xfId="460"/>
    <cellStyle name="Comma 3" xfId="461"/>
    <cellStyle name="Comma 4" xfId="462"/>
    <cellStyle name="Comma 5" xfId="463"/>
    <cellStyle name="Comma 6" xfId="464"/>
    <cellStyle name="Comma 7" xfId="465"/>
    <cellStyle name="Comma 8" xfId="466"/>
    <cellStyle name="Comma 9" xfId="467"/>
    <cellStyle name="Explanatory Text 2" xfId="468"/>
    <cellStyle name="Explanatory Text 2 2" xfId="469"/>
    <cellStyle name="Explanatory Text 2 3" xfId="470"/>
    <cellStyle name="Explanatory Text 2 4" xfId="471"/>
    <cellStyle name="Explanatory Text 2 5" xfId="472"/>
    <cellStyle name="Explanatory Text 3" xfId="473"/>
    <cellStyle name="Explanatory Text 4" xfId="474"/>
    <cellStyle name="Explanatory Text 4 2" xfId="475"/>
    <cellStyle name="Explanatory Text 5" xfId="476"/>
    <cellStyle name="Explanatory Text 6" xfId="477"/>
    <cellStyle name="Explanatory Text 7" xfId="478"/>
    <cellStyle name="Good 2" xfId="479"/>
    <cellStyle name="Good 2 2" xfId="480"/>
    <cellStyle name="Good 2 3" xfId="481"/>
    <cellStyle name="Good 2 4" xfId="482"/>
    <cellStyle name="Good 2 5" xfId="483"/>
    <cellStyle name="Good 3" xfId="484"/>
    <cellStyle name="Good 4" xfId="485"/>
    <cellStyle name="Good 4 2" xfId="486"/>
    <cellStyle name="Good 5" xfId="487"/>
    <cellStyle name="Good 6" xfId="488"/>
    <cellStyle name="Good 7" xfId="489"/>
    <cellStyle name="Heading 1 2" xfId="490"/>
    <cellStyle name="Heading 1 2 2" xfId="491"/>
    <cellStyle name="Heading 1 2 3" xfId="492"/>
    <cellStyle name="Heading 1 2 4" xfId="493"/>
    <cellStyle name="Heading 1 2 5" xfId="494"/>
    <cellStyle name="Heading 1 2_anakia II etapi.xls sm. defeqturi" xfId="495"/>
    <cellStyle name="Heading 1 3" xfId="496"/>
    <cellStyle name="Heading 1 4" xfId="497"/>
    <cellStyle name="Heading 1 4 2" xfId="498"/>
    <cellStyle name="Heading 1 4_anakia II etapi.xls sm. defeqturi" xfId="499"/>
    <cellStyle name="Heading 1 5" xfId="500"/>
    <cellStyle name="Heading 1 6" xfId="501"/>
    <cellStyle name="Heading 1 7" xfId="502"/>
    <cellStyle name="Heading 2 2" xfId="503"/>
    <cellStyle name="Heading 2 2 2" xfId="504"/>
    <cellStyle name="Heading 2 2 3" xfId="505"/>
    <cellStyle name="Heading 2 2 4" xfId="506"/>
    <cellStyle name="Heading 2 2 5" xfId="507"/>
    <cellStyle name="Heading 2 2_anakia II etapi.xls sm. defeqturi" xfId="508"/>
    <cellStyle name="Heading 2 3" xfId="509"/>
    <cellStyle name="Heading 2 4" xfId="510"/>
    <cellStyle name="Heading 2 4 2" xfId="511"/>
    <cellStyle name="Heading 2 4_anakia II etapi.xls sm. defeqturi" xfId="512"/>
    <cellStyle name="Heading 2 5" xfId="513"/>
    <cellStyle name="Heading 2 6" xfId="514"/>
    <cellStyle name="Heading 2 7" xfId="515"/>
    <cellStyle name="Heading 3 2" xfId="516"/>
    <cellStyle name="Heading 3 2 2" xfId="517"/>
    <cellStyle name="Heading 3 2 3" xfId="518"/>
    <cellStyle name="Heading 3 2 4" xfId="519"/>
    <cellStyle name="Heading 3 2 5" xfId="520"/>
    <cellStyle name="Heading 3 2_anakia II etapi.xls sm. defeqturi" xfId="521"/>
    <cellStyle name="Heading 3 3" xfId="522"/>
    <cellStyle name="Heading 3 4" xfId="523"/>
    <cellStyle name="Heading 3 4 2" xfId="524"/>
    <cellStyle name="Heading 3 4_anakia II etapi.xls sm. defeqturi" xfId="525"/>
    <cellStyle name="Heading 3 5" xfId="526"/>
    <cellStyle name="Heading 3 6" xfId="527"/>
    <cellStyle name="Heading 3 7" xfId="528"/>
    <cellStyle name="Heading 4 2" xfId="529"/>
    <cellStyle name="Heading 4 2 2" xfId="530"/>
    <cellStyle name="Heading 4 2 3" xfId="531"/>
    <cellStyle name="Heading 4 2 4" xfId="532"/>
    <cellStyle name="Heading 4 2 5" xfId="533"/>
    <cellStyle name="Heading 4 3" xfId="534"/>
    <cellStyle name="Heading 4 4" xfId="535"/>
    <cellStyle name="Heading 4 4 2" xfId="536"/>
    <cellStyle name="Heading 4 5" xfId="537"/>
    <cellStyle name="Heading 4 6" xfId="538"/>
    <cellStyle name="Heading 4 7" xfId="539"/>
    <cellStyle name="Hyperlink 2" xfId="540"/>
    <cellStyle name="Input 2" xfId="541"/>
    <cellStyle name="Input 2 2" xfId="542"/>
    <cellStyle name="Input 2 3" xfId="543"/>
    <cellStyle name="Input 2 4" xfId="544"/>
    <cellStyle name="Input 2 5" xfId="545"/>
    <cellStyle name="Input 2_anakia II etapi.xls sm. defeqturi" xfId="546"/>
    <cellStyle name="Input 3" xfId="547"/>
    <cellStyle name="Input 4" xfId="548"/>
    <cellStyle name="Input 4 2" xfId="549"/>
    <cellStyle name="Input 4_anakia II etapi.xls sm. defeqturi" xfId="550"/>
    <cellStyle name="Input 5" xfId="551"/>
    <cellStyle name="Input 6" xfId="552"/>
    <cellStyle name="Input 7" xfId="553"/>
    <cellStyle name="Linked Cell 2" xfId="554"/>
    <cellStyle name="Linked Cell 2 2" xfId="555"/>
    <cellStyle name="Linked Cell 2 3" xfId="556"/>
    <cellStyle name="Linked Cell 2 4" xfId="557"/>
    <cellStyle name="Linked Cell 2 5" xfId="558"/>
    <cellStyle name="Linked Cell 2_anakia II etapi.xls sm. defeqturi" xfId="559"/>
    <cellStyle name="Linked Cell 3" xfId="560"/>
    <cellStyle name="Linked Cell 4" xfId="561"/>
    <cellStyle name="Linked Cell 4 2" xfId="562"/>
    <cellStyle name="Linked Cell 4_anakia II etapi.xls sm. defeqturi" xfId="563"/>
    <cellStyle name="Linked Cell 5" xfId="564"/>
    <cellStyle name="Linked Cell 6" xfId="565"/>
    <cellStyle name="Linked Cell 7" xfId="566"/>
    <cellStyle name="Neutral 2" xfId="567"/>
    <cellStyle name="Neutral 2 2" xfId="568"/>
    <cellStyle name="Neutral 2 3" xfId="569"/>
    <cellStyle name="Neutral 2 4" xfId="570"/>
    <cellStyle name="Neutral 2 5" xfId="571"/>
    <cellStyle name="Neutral 3" xfId="572"/>
    <cellStyle name="Neutral 4" xfId="573"/>
    <cellStyle name="Neutral 4 2" xfId="574"/>
    <cellStyle name="Neutral 5" xfId="575"/>
    <cellStyle name="Neutral 6" xfId="576"/>
    <cellStyle name="Neutral 7" xfId="577"/>
    <cellStyle name="Normal" xfId="0" builtinId="0"/>
    <cellStyle name="Normal 10" xfId="578"/>
    <cellStyle name="Normal 10 2" xfId="579"/>
    <cellStyle name="Normal 11" xfId="580"/>
    <cellStyle name="Normal 11 2" xfId="581"/>
    <cellStyle name="Normal 11 2 2" xfId="582"/>
    <cellStyle name="Normal 11 3" xfId="583"/>
    <cellStyle name="Normal 11_GAZI-2010" xfId="584"/>
    <cellStyle name="Normal 12" xfId="585"/>
    <cellStyle name="Normal 12 2" xfId="586"/>
    <cellStyle name="Normal 12_gazis gare qseli" xfId="587"/>
    <cellStyle name="Normal 13" xfId="588"/>
    <cellStyle name="Normal 13 2" xfId="589"/>
    <cellStyle name="Normal 13 2 2" xfId="590"/>
    <cellStyle name="Normal 13 2 3" xfId="591"/>
    <cellStyle name="Normal 13 3" xfId="592"/>
    <cellStyle name="Normal 13 3 2" xfId="593"/>
    <cellStyle name="Normal 13 3 3" xfId="594"/>
    <cellStyle name="Normal 13 3 3 2" xfId="595"/>
    <cellStyle name="Normal 13 3 3 3" xfId="596"/>
    <cellStyle name="Normal 13 3 4" xfId="597"/>
    <cellStyle name="Normal 13 3 5" xfId="598"/>
    <cellStyle name="Normal 13 4" xfId="599"/>
    <cellStyle name="Normal 13 5" xfId="600"/>
    <cellStyle name="Normal 13 5 2" xfId="601"/>
    <cellStyle name="Normal 13 5 3" xfId="602"/>
    <cellStyle name="Normal 13 5 3 2" xfId="603"/>
    <cellStyle name="Normal 13 5 3 2 2" xfId="604"/>
    <cellStyle name="Normal 13 5 3 3" xfId="605"/>
    <cellStyle name="Normal 13 5 3 3 2" xfId="606"/>
    <cellStyle name="Normal 13 5 3 4" xfId="607"/>
    <cellStyle name="Normal 13 5 4" xfId="608"/>
    <cellStyle name="Normal 13 6" xfId="609"/>
    <cellStyle name="Normal 13 7" xfId="610"/>
    <cellStyle name="Normal 13_# 6-1 27.01.12 - копия (1)" xfId="611"/>
    <cellStyle name="Normal 14" xfId="612"/>
    <cellStyle name="Normal 14 2" xfId="613"/>
    <cellStyle name="Normal 14 3" xfId="614"/>
    <cellStyle name="Normal 14 3 2" xfId="615"/>
    <cellStyle name="Normal 14 4" xfId="616"/>
    <cellStyle name="Normal 14 5" xfId="617"/>
    <cellStyle name="Normal 14 6" xfId="618"/>
    <cellStyle name="Normal 14_anakia II etapi.xls sm. defeqturi" xfId="619"/>
    <cellStyle name="Normal 15" xfId="620"/>
    <cellStyle name="Normal 16" xfId="621"/>
    <cellStyle name="Normal 16 2" xfId="622"/>
    <cellStyle name="Normal 16 3" xfId="623"/>
    <cellStyle name="Normal 16 4" xfId="624"/>
    <cellStyle name="Normal 16_# 6-1 27.01.12 - копия (1)" xfId="625"/>
    <cellStyle name="Normal 17" xfId="626"/>
    <cellStyle name="Normal 18" xfId="627"/>
    <cellStyle name="Normal 19" xfId="628"/>
    <cellStyle name="Normal 2" xfId="629"/>
    <cellStyle name="Normal 2 10" xfId="630"/>
    <cellStyle name="Normal 2 11" xfId="631"/>
    <cellStyle name="Normal 2 2" xfId="632"/>
    <cellStyle name="Normal 2 2 2" xfId="633"/>
    <cellStyle name="Normal 2 2 3" xfId="634"/>
    <cellStyle name="Normal 2 2 4" xfId="635"/>
    <cellStyle name="Normal 2 2 5" xfId="636"/>
    <cellStyle name="Normal 2 2 6" xfId="637"/>
    <cellStyle name="Normal 2 2 7" xfId="638"/>
    <cellStyle name="Normal 2 2_2D4CD000" xfId="639"/>
    <cellStyle name="Normal 2 3" xfId="640"/>
    <cellStyle name="Normal 2 4" xfId="641"/>
    <cellStyle name="Normal 2 5" xfId="642"/>
    <cellStyle name="Normal 2 6" xfId="643"/>
    <cellStyle name="Normal 2 7" xfId="644"/>
    <cellStyle name="Normal 2 7 2" xfId="645"/>
    <cellStyle name="Normal 2 7 3" xfId="646"/>
    <cellStyle name="Normal 2 7_anakia II etapi.xls sm. defeqturi" xfId="647"/>
    <cellStyle name="Normal 2 8" xfId="648"/>
    <cellStyle name="Normal 2 9" xfId="649"/>
    <cellStyle name="Normal 2_anakia II etapi.xls sm. defeqturi" xfId="650"/>
    <cellStyle name="Normal 20" xfId="651"/>
    <cellStyle name="Normal 21" xfId="652"/>
    <cellStyle name="Normal 22" xfId="653"/>
    <cellStyle name="Normal 23" xfId="654"/>
    <cellStyle name="Normal 24" xfId="655"/>
    <cellStyle name="Normal 25" xfId="656"/>
    <cellStyle name="Normal 26" xfId="657"/>
    <cellStyle name="Normal 27" xfId="658"/>
    <cellStyle name="Normal 28" xfId="659"/>
    <cellStyle name="Normal 29" xfId="660"/>
    <cellStyle name="Normal 29 2" xfId="661"/>
    <cellStyle name="Normal 3" xfId="662"/>
    <cellStyle name="Normal 3 2" xfId="663"/>
    <cellStyle name="Normal 3 2 2" xfId="664"/>
    <cellStyle name="Normal 3 2_anakia II etapi.xls sm. defeqturi" xfId="665"/>
    <cellStyle name="Normal 3 3" xfId="666"/>
    <cellStyle name="Normal 30" xfId="667"/>
    <cellStyle name="Normal 30 2" xfId="668"/>
    <cellStyle name="Normal 31" xfId="669"/>
    <cellStyle name="Normal 32" xfId="670"/>
    <cellStyle name="Normal 32 2" xfId="671"/>
    <cellStyle name="Normal 32 2 2" xfId="672"/>
    <cellStyle name="Normal 32 3" xfId="673"/>
    <cellStyle name="Normal 32 3 2" xfId="674"/>
    <cellStyle name="Normal 32 3 2 2" xfId="675"/>
    <cellStyle name="Normal 32 4" xfId="676"/>
    <cellStyle name="Normal 32_# 6-1 27.01.12 - копия (1)" xfId="677"/>
    <cellStyle name="Normal 33" xfId="678"/>
    <cellStyle name="Normal 33 2" xfId="679"/>
    <cellStyle name="Normal 34" xfId="680"/>
    <cellStyle name="Normal 35" xfId="681"/>
    <cellStyle name="Normal 35 2" xfId="682"/>
    <cellStyle name="Normal 35 3" xfId="683"/>
    <cellStyle name="Normal 36" xfId="684"/>
    <cellStyle name="Normal 36 2" xfId="685"/>
    <cellStyle name="Normal 36 2 2" xfId="686"/>
    <cellStyle name="Normal 36 2 2 2" xfId="687"/>
    <cellStyle name="Normal 36 2 3" xfId="688"/>
    <cellStyle name="Normal 36 2 3 2" xfId="689"/>
    <cellStyle name="Normal 36 2 3 2 2" xfId="690"/>
    <cellStyle name="Normal 36 2 4" xfId="691"/>
    <cellStyle name="Normal 36 3" xfId="692"/>
    <cellStyle name="Normal 36 4" xfId="693"/>
    <cellStyle name="Normal 37" xfId="694"/>
    <cellStyle name="Normal 37 2" xfId="695"/>
    <cellStyle name="Normal 38" xfId="696"/>
    <cellStyle name="Normal 38 2" xfId="697"/>
    <cellStyle name="Normal 38 2 2" xfId="698"/>
    <cellStyle name="Normal 38 3" xfId="699"/>
    <cellStyle name="Normal 38 3 2" xfId="700"/>
    <cellStyle name="Normal 38 4" xfId="701"/>
    <cellStyle name="Normal 39" xfId="702"/>
    <cellStyle name="Normal 39 2" xfId="703"/>
    <cellStyle name="Normal 4" xfId="704"/>
    <cellStyle name="Normal 4 2" xfId="705"/>
    <cellStyle name="Normal 4 3" xfId="706"/>
    <cellStyle name="Normal 40" xfId="707"/>
    <cellStyle name="Normal 40 2" xfId="708"/>
    <cellStyle name="Normal 40 3" xfId="709"/>
    <cellStyle name="Normal 41" xfId="710"/>
    <cellStyle name="Normal 41 2" xfId="711"/>
    <cellStyle name="Normal 42" xfId="712"/>
    <cellStyle name="Normal 42 2" xfId="713"/>
    <cellStyle name="Normal 42 3" xfId="714"/>
    <cellStyle name="Normal 43" xfId="715"/>
    <cellStyle name="Normal 44" xfId="716"/>
    <cellStyle name="Normal 45" xfId="717"/>
    <cellStyle name="Normal 46" xfId="718"/>
    <cellStyle name="Normal 47" xfId="719"/>
    <cellStyle name="Normal 47 2" xfId="720"/>
    <cellStyle name="Normal 47 3" xfId="721"/>
    <cellStyle name="Normal 47 3 2" xfId="722"/>
    <cellStyle name="Normal 47 4" xfId="723"/>
    <cellStyle name="Normal 5" xfId="724"/>
    <cellStyle name="Normal 5 2" xfId="725"/>
    <cellStyle name="Normal 5 2 2" xfId="726"/>
    <cellStyle name="Normal 5 3" xfId="727"/>
    <cellStyle name="Normal 5 4" xfId="728"/>
    <cellStyle name="Normal 5 4 2" xfId="729"/>
    <cellStyle name="Normal 5 4 3" xfId="730"/>
    <cellStyle name="Normal 5 5" xfId="731"/>
    <cellStyle name="Normal 5_Copy of SAN2010" xfId="732"/>
    <cellStyle name="Normal 6" xfId="733"/>
    <cellStyle name="Normal 7" xfId="734"/>
    <cellStyle name="Normal 75" xfId="735"/>
    <cellStyle name="Normal 8" xfId="736"/>
    <cellStyle name="Normal 8 2" xfId="737"/>
    <cellStyle name="Normal 8_2D4CD000" xfId="738"/>
    <cellStyle name="Normal 9" xfId="739"/>
    <cellStyle name="Normal 9 2" xfId="740"/>
    <cellStyle name="Normal 9 2 2" xfId="741"/>
    <cellStyle name="Normal 9 2 3" xfId="742"/>
    <cellStyle name="Normal 9 2 4" xfId="743"/>
    <cellStyle name="Normal 9 2_anakia II etapi.xls sm. defeqturi" xfId="744"/>
    <cellStyle name="Normal 9_2D4CD000" xfId="745"/>
    <cellStyle name="Normal_gare wyalsadfenigagarini" xfId="746"/>
    <cellStyle name="Normal_gare wyalsadfenigagarini 10" xfId="747"/>
    <cellStyle name="Normal_gare wyalsadfenigagarini 2_SMSH2008-IIkv ." xfId="748"/>
    <cellStyle name="Normal_gare wyalsadfenigagarini_ELEQ-08-IIkv" xfId="749"/>
    <cellStyle name="Normal_sida wyalsadeni 2_SMSH2008-IIkv ." xfId="750"/>
    <cellStyle name="Note 2" xfId="751"/>
    <cellStyle name="Note 2 2" xfId="752"/>
    <cellStyle name="Note 2 3" xfId="753"/>
    <cellStyle name="Note 2 4" xfId="754"/>
    <cellStyle name="Note 2 5" xfId="755"/>
    <cellStyle name="Note 2_anakia II etapi.xls sm. defeqturi" xfId="756"/>
    <cellStyle name="Note 3" xfId="757"/>
    <cellStyle name="Note 4" xfId="758"/>
    <cellStyle name="Note 4 2" xfId="759"/>
    <cellStyle name="Note 4_anakia II etapi.xls sm. defeqturi" xfId="760"/>
    <cellStyle name="Note 5" xfId="761"/>
    <cellStyle name="Note 6" xfId="762"/>
    <cellStyle name="Note 7" xfId="763"/>
    <cellStyle name="Output 2" xfId="764"/>
    <cellStyle name="Output 2 2" xfId="765"/>
    <cellStyle name="Output 2 3" xfId="766"/>
    <cellStyle name="Output 2 4" xfId="767"/>
    <cellStyle name="Output 2 5" xfId="768"/>
    <cellStyle name="Output 2_anakia II etapi.xls sm. defeqturi" xfId="769"/>
    <cellStyle name="Output 3" xfId="770"/>
    <cellStyle name="Output 4" xfId="771"/>
    <cellStyle name="Output 4 2" xfId="772"/>
    <cellStyle name="Output 4_anakia II etapi.xls sm. defeqturi" xfId="773"/>
    <cellStyle name="Output 5" xfId="774"/>
    <cellStyle name="Output 6" xfId="775"/>
    <cellStyle name="Output 7" xfId="776"/>
    <cellStyle name="Percent 2" xfId="777"/>
    <cellStyle name="Percent 3" xfId="778"/>
    <cellStyle name="Percent 3 2" xfId="779"/>
    <cellStyle name="Percent 4" xfId="780"/>
    <cellStyle name="Percent 5" xfId="781"/>
    <cellStyle name="Percent 6" xfId="782"/>
    <cellStyle name="Style 1" xfId="783"/>
    <cellStyle name="Title 2" xfId="784"/>
    <cellStyle name="Title 2 2" xfId="785"/>
    <cellStyle name="Title 2 3" xfId="786"/>
    <cellStyle name="Title 2 4" xfId="787"/>
    <cellStyle name="Title 2 5" xfId="788"/>
    <cellStyle name="Title 3" xfId="789"/>
    <cellStyle name="Title 4" xfId="790"/>
    <cellStyle name="Title 4 2" xfId="791"/>
    <cellStyle name="Title 5" xfId="792"/>
    <cellStyle name="Title 6" xfId="793"/>
    <cellStyle name="Title 7" xfId="794"/>
    <cellStyle name="Total 2" xfId="795"/>
    <cellStyle name="Total 2 2" xfId="796"/>
    <cellStyle name="Total 2 3" xfId="797"/>
    <cellStyle name="Total 2 4" xfId="798"/>
    <cellStyle name="Total 2 5" xfId="799"/>
    <cellStyle name="Total 2_anakia II etapi.xls sm. defeqturi" xfId="800"/>
    <cellStyle name="Total 3" xfId="801"/>
    <cellStyle name="Total 4" xfId="802"/>
    <cellStyle name="Total 4 2" xfId="803"/>
    <cellStyle name="Total 4_anakia II etapi.xls sm. defeqturi" xfId="804"/>
    <cellStyle name="Total 5" xfId="805"/>
    <cellStyle name="Total 6" xfId="806"/>
    <cellStyle name="Total 7" xfId="807"/>
    <cellStyle name="Warning Text 2" xfId="808"/>
    <cellStyle name="Warning Text 2 2" xfId="809"/>
    <cellStyle name="Warning Text 2 3" xfId="810"/>
    <cellStyle name="Warning Text 2 4" xfId="811"/>
    <cellStyle name="Warning Text 2 5" xfId="812"/>
    <cellStyle name="Warning Text 3" xfId="813"/>
    <cellStyle name="Warning Text 4" xfId="814"/>
    <cellStyle name="Warning Text 4 2" xfId="815"/>
    <cellStyle name="Warning Text 5" xfId="816"/>
    <cellStyle name="Warning Text 6" xfId="817"/>
    <cellStyle name="Warning Text 7" xfId="818"/>
    <cellStyle name="Обычный 10" xfId="819"/>
    <cellStyle name="Обычный 10 2" xfId="820"/>
    <cellStyle name="Обычный 2" xfId="821"/>
    <cellStyle name="Обычный 2 2" xfId="822"/>
    <cellStyle name="Обычный 3" xfId="823"/>
    <cellStyle name="Обычный 3 2" xfId="824"/>
    <cellStyle name="Обычный 3 3" xfId="825"/>
    <cellStyle name="Обычный 4" xfId="826"/>
    <cellStyle name="Обычный 4 2" xfId="827"/>
    <cellStyle name="Обычный 4 3" xfId="828"/>
    <cellStyle name="Обычный 4 4" xfId="829"/>
    <cellStyle name="Обычный 5" xfId="830"/>
    <cellStyle name="Обычный 5 2" xfId="831"/>
    <cellStyle name="Обычный 5 2 2" xfId="832"/>
    <cellStyle name="Обычный 5 3" xfId="833"/>
    <cellStyle name="Обычный 5 4" xfId="834"/>
    <cellStyle name="Обычный 5 4 2" xfId="835"/>
    <cellStyle name="Обычный 5 5" xfId="836"/>
    <cellStyle name="Обычный 6" xfId="837"/>
    <cellStyle name="Обычный 6 2" xfId="838"/>
    <cellStyle name="Обычный 7" xfId="839"/>
    <cellStyle name="Обычный 8" xfId="840"/>
    <cellStyle name="Обычный 8 2" xfId="841"/>
    <cellStyle name="Обычный 9" xfId="842"/>
    <cellStyle name="Обычный_2338-2339" xfId="843"/>
    <cellStyle name="Плохой" xfId="844"/>
    <cellStyle name="Процентный 2" xfId="845"/>
    <cellStyle name="Процентный 3" xfId="846"/>
    <cellStyle name="Процентный 3 2" xfId="847"/>
    <cellStyle name="Финансовый 2" xfId="848"/>
    <cellStyle name="Финансовый 2 2" xfId="849"/>
    <cellStyle name="Финансовый 3" xfId="850"/>
    <cellStyle name="Финансовый 4" xfId="851"/>
    <cellStyle name="Финансовый 5" xfId="8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42"/>
  <sheetViews>
    <sheetView tabSelected="1" topLeftCell="A150" zoomScale="110" zoomScaleNormal="110" workbookViewId="0">
      <selection activeCell="I172" sqref="I172"/>
    </sheetView>
  </sheetViews>
  <sheetFormatPr defaultRowHeight="16.5" x14ac:dyDescent="0.3"/>
  <cols>
    <col min="1" max="1" width="3.85546875" style="2" customWidth="1"/>
    <col min="2" max="2" width="10.7109375" style="2" customWidth="1"/>
    <col min="3" max="3" width="38.28515625" style="2" customWidth="1"/>
    <col min="4" max="4" width="8.5703125" style="2" customWidth="1"/>
    <col min="5" max="5" width="9" style="2" customWidth="1"/>
    <col min="6" max="6" width="11" style="2" customWidth="1"/>
    <col min="7" max="7" width="7.28515625" style="2" customWidth="1"/>
    <col min="8" max="8" width="9.85546875" style="2" customWidth="1"/>
    <col min="9" max="9" width="9" style="2" customWidth="1"/>
    <col min="10" max="10" width="10.28515625" style="2" customWidth="1"/>
    <col min="11" max="11" width="6.85546875" style="2" customWidth="1"/>
    <col min="12" max="12" width="10.140625" style="2" customWidth="1"/>
    <col min="13" max="13" width="11.5703125" style="2" customWidth="1"/>
    <col min="14" max="16384" width="9.140625" style="2"/>
  </cols>
  <sheetData>
    <row r="1" spans="1:22" ht="15" customHeight="1" x14ac:dyDescent="0.3">
      <c r="A1" s="214" t="e">
        <f>#REF!</f>
        <v>#REF!</v>
      </c>
      <c r="B1" s="214"/>
      <c r="C1" s="214"/>
      <c r="D1" s="214"/>
      <c r="E1" s="214"/>
      <c r="F1" s="214"/>
      <c r="G1" s="214"/>
      <c r="H1" s="214"/>
      <c r="I1" s="21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9.5" customHeight="1" x14ac:dyDescent="0.3">
      <c r="A2" s="214"/>
      <c r="B2" s="214"/>
      <c r="C2" s="214"/>
      <c r="D2" s="214"/>
      <c r="E2" s="214"/>
      <c r="F2" s="214"/>
      <c r="G2" s="214"/>
      <c r="H2" s="214"/>
      <c r="I2" s="2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 x14ac:dyDescent="0.3">
      <c r="A3" s="2" t="s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customHeight="1" x14ac:dyDescent="0.3">
      <c r="C4" s="4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 x14ac:dyDescent="0.3"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3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8" customHeight="1" x14ac:dyDescent="0.4">
      <c r="C7" s="5" t="s">
        <v>42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 customHeight="1" x14ac:dyDescent="0.3">
      <c r="C8" s="2" t="s">
        <v>73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0.5" customHeight="1" x14ac:dyDescent="0.3">
      <c r="C9" s="2" t="s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 customHeight="1" x14ac:dyDescent="0.3">
      <c r="C10" s="4" t="s">
        <v>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 x14ac:dyDescent="0.3">
      <c r="C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 customHeight="1" x14ac:dyDescent="0.3">
      <c r="A12" s="7" t="s">
        <v>4</v>
      </c>
      <c r="B12" s="8"/>
      <c r="C12" s="8"/>
      <c r="D12" s="9"/>
      <c r="E12" s="8"/>
      <c r="F12" s="9"/>
      <c r="G12" s="9"/>
      <c r="H12" s="9"/>
      <c r="I12" s="9"/>
      <c r="J12" s="9"/>
      <c r="K12" s="10" t="s">
        <v>5</v>
      </c>
      <c r="L12" s="146">
        <f>M179</f>
        <v>0</v>
      </c>
      <c r="M12" s="11" t="s">
        <v>6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 x14ac:dyDescent="0.3">
      <c r="A13" s="12" t="s">
        <v>74</v>
      </c>
      <c r="B13" s="8"/>
      <c r="C13" s="8"/>
      <c r="D13" s="9"/>
      <c r="E13" s="13"/>
      <c r="F13" s="14"/>
      <c r="G13" s="14"/>
      <c r="H13" s="9"/>
      <c r="I13" s="9"/>
      <c r="J13" s="9"/>
      <c r="K13" s="10" t="s">
        <v>7</v>
      </c>
      <c r="L13" s="146">
        <f>H169</f>
        <v>0</v>
      </c>
      <c r="M13" s="11" t="s">
        <v>6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s="3" customFormat="1" ht="4.5" customHeight="1" x14ac:dyDescent="0.3">
      <c r="D14" s="15"/>
      <c r="E14" s="15"/>
      <c r="F14" s="15"/>
      <c r="G14" s="15"/>
    </row>
    <row r="15" spans="1:22" x14ac:dyDescent="0.3">
      <c r="A15" s="16"/>
      <c r="B15" s="17"/>
      <c r="C15" s="18"/>
      <c r="D15" s="19"/>
      <c r="E15" s="8" t="s">
        <v>8</v>
      </c>
      <c r="F15" s="20"/>
      <c r="G15" s="21" t="s">
        <v>9</v>
      </c>
      <c r="H15" s="22"/>
      <c r="I15" s="16" t="s">
        <v>10</v>
      </c>
      <c r="J15" s="22"/>
      <c r="K15" s="23" t="s">
        <v>11</v>
      </c>
      <c r="L15" s="23"/>
      <c r="M15" s="17"/>
      <c r="N15" s="3"/>
      <c r="O15" s="3"/>
      <c r="P15" s="3"/>
      <c r="Q15" s="3"/>
      <c r="R15" s="3"/>
      <c r="S15" s="3"/>
      <c r="T15" s="3"/>
      <c r="U15" s="3"/>
      <c r="V15" s="3"/>
    </row>
    <row r="16" spans="1:22" ht="16.5" customHeight="1" x14ac:dyDescent="0.3">
      <c r="A16" s="24"/>
      <c r="B16" s="25"/>
      <c r="C16" s="26" t="s">
        <v>12</v>
      </c>
      <c r="D16" s="27"/>
      <c r="E16" s="28" t="s">
        <v>13</v>
      </c>
      <c r="F16" s="29"/>
      <c r="G16" s="30"/>
      <c r="H16" s="29"/>
      <c r="I16" s="30"/>
      <c r="J16" s="29"/>
      <c r="K16" s="30" t="s">
        <v>14</v>
      </c>
      <c r="L16" s="31"/>
      <c r="M16" s="25" t="s">
        <v>15</v>
      </c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3">
      <c r="A17" s="32" t="s">
        <v>16</v>
      </c>
      <c r="B17" s="25" t="s">
        <v>17</v>
      </c>
      <c r="C17" s="2" t="s">
        <v>18</v>
      </c>
      <c r="D17" s="25" t="s">
        <v>19</v>
      </c>
      <c r="E17" s="33" t="s">
        <v>20</v>
      </c>
      <c r="F17" s="13" t="s">
        <v>21</v>
      </c>
      <c r="G17" s="25" t="s">
        <v>22</v>
      </c>
      <c r="H17" s="13" t="s">
        <v>21</v>
      </c>
      <c r="I17" s="25" t="s">
        <v>22</v>
      </c>
      <c r="J17" s="13" t="s">
        <v>21</v>
      </c>
      <c r="K17" s="25" t="s">
        <v>22</v>
      </c>
      <c r="L17" s="13" t="s">
        <v>21</v>
      </c>
      <c r="M17" s="25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3">
      <c r="A18" s="30"/>
      <c r="B18" s="34"/>
      <c r="C18" s="35"/>
      <c r="D18" s="27"/>
      <c r="E18" s="34"/>
      <c r="F18" s="35"/>
      <c r="G18" s="34" t="s">
        <v>23</v>
      </c>
      <c r="H18" s="35"/>
      <c r="I18" s="34" t="s">
        <v>23</v>
      </c>
      <c r="J18" s="35"/>
      <c r="K18" s="34" t="s">
        <v>23</v>
      </c>
      <c r="L18" s="35"/>
      <c r="M18" s="34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3">
      <c r="A19" s="36" t="s">
        <v>24</v>
      </c>
      <c r="B19" s="37" t="s">
        <v>25</v>
      </c>
      <c r="C19" s="38" t="s">
        <v>26</v>
      </c>
      <c r="D19" s="36" t="s">
        <v>27</v>
      </c>
      <c r="E19" s="37" t="s">
        <v>28</v>
      </c>
      <c r="F19" s="39" t="s">
        <v>29</v>
      </c>
      <c r="G19" s="38" t="s">
        <v>30</v>
      </c>
      <c r="H19" s="36" t="s">
        <v>31</v>
      </c>
      <c r="I19" s="37" t="s">
        <v>32</v>
      </c>
      <c r="J19" s="38" t="s">
        <v>33</v>
      </c>
      <c r="K19" s="37" t="s">
        <v>34</v>
      </c>
      <c r="L19" s="36" t="s">
        <v>35</v>
      </c>
      <c r="M19" s="37" t="s">
        <v>36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ht="27.75" x14ac:dyDescent="0.3">
      <c r="A20" s="37"/>
      <c r="B20" s="37"/>
      <c r="C20" s="198" t="s">
        <v>148</v>
      </c>
      <c r="D20" s="215" t="s">
        <v>39</v>
      </c>
      <c r="E20" s="212"/>
      <c r="F20" s="212">
        <v>220</v>
      </c>
      <c r="G20" s="212"/>
      <c r="H20" s="212"/>
      <c r="I20" s="212"/>
      <c r="J20" s="212"/>
      <c r="K20" s="212"/>
      <c r="L20" s="212"/>
      <c r="M20" s="212">
        <f>L20+J20+H20</f>
        <v>0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 ht="33" customHeight="1" x14ac:dyDescent="0.3">
      <c r="A21" s="37"/>
      <c r="B21" s="37"/>
      <c r="C21" s="198" t="s">
        <v>149</v>
      </c>
      <c r="D21" s="216"/>
      <c r="E21" s="213"/>
      <c r="F21" s="213"/>
      <c r="G21" s="213"/>
      <c r="H21" s="213"/>
      <c r="I21" s="213"/>
      <c r="J21" s="213"/>
      <c r="K21" s="213"/>
      <c r="L21" s="213"/>
      <c r="M21" s="213"/>
      <c r="N21" s="3"/>
      <c r="O21" s="3"/>
      <c r="P21" s="3"/>
      <c r="Q21" s="3"/>
      <c r="R21" s="3"/>
      <c r="S21" s="3"/>
      <c r="T21" s="3"/>
      <c r="U21" s="3"/>
      <c r="V21" s="3"/>
    </row>
    <row r="22" spans="1:22" ht="27" x14ac:dyDescent="0.3">
      <c r="A22" s="36"/>
      <c r="B22" s="37"/>
      <c r="C22" s="204" t="s">
        <v>150</v>
      </c>
      <c r="D22" s="203" t="s">
        <v>39</v>
      </c>
      <c r="E22" s="199"/>
      <c r="F22" s="200">
        <v>8</v>
      </c>
      <c r="G22" s="201"/>
      <c r="H22" s="202"/>
      <c r="I22" s="199"/>
      <c r="J22" s="201"/>
      <c r="K22" s="199"/>
      <c r="L22" s="202"/>
      <c r="M22" s="199">
        <f>L22+J22+H22</f>
        <v>0</v>
      </c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3">
      <c r="A23" s="37"/>
      <c r="B23" s="37"/>
      <c r="C23" s="182" t="s">
        <v>81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"/>
      <c r="O23" s="3"/>
      <c r="P23" s="3"/>
      <c r="Q23" s="3"/>
      <c r="R23" s="3"/>
      <c r="S23" s="3"/>
      <c r="T23" s="3"/>
      <c r="U23" s="3"/>
      <c r="V23" s="3"/>
    </row>
    <row r="24" spans="1:22" s="106" customFormat="1" ht="31.5" x14ac:dyDescent="0.2">
      <c r="A24" s="105">
        <v>1</v>
      </c>
      <c r="B24" s="41" t="s">
        <v>110</v>
      </c>
      <c r="C24" s="41" t="s">
        <v>84</v>
      </c>
      <c r="D24" s="44" t="s">
        <v>39</v>
      </c>
      <c r="E24" s="107"/>
      <c r="F24" s="108">
        <v>18</v>
      </c>
      <c r="G24" s="124"/>
      <c r="H24" s="124"/>
      <c r="I24" s="124"/>
      <c r="J24" s="125"/>
      <c r="K24" s="124"/>
      <c r="L24" s="125"/>
      <c r="M24" s="124"/>
    </row>
    <row r="25" spans="1:22" s="46" customFormat="1" ht="15.75" x14ac:dyDescent="0.3">
      <c r="A25" s="45"/>
      <c r="B25" s="45"/>
      <c r="C25" s="45" t="s">
        <v>37</v>
      </c>
      <c r="D25" s="45" t="s">
        <v>38</v>
      </c>
      <c r="E25" s="47">
        <v>3.94</v>
      </c>
      <c r="F25" s="60">
        <f>F24*E25</f>
        <v>70.92</v>
      </c>
      <c r="G25" s="49"/>
      <c r="H25" s="50"/>
      <c r="I25" s="168"/>
      <c r="J25" s="169"/>
      <c r="K25" s="168"/>
      <c r="L25" s="169"/>
      <c r="M25" s="49">
        <f>H25</f>
        <v>0</v>
      </c>
    </row>
    <row r="26" spans="1:22" s="61" customFormat="1" ht="15.75" x14ac:dyDescent="0.3">
      <c r="A26" s="45"/>
      <c r="B26" s="46"/>
      <c r="C26" s="45" t="s">
        <v>82</v>
      </c>
      <c r="D26" s="46" t="s">
        <v>6</v>
      </c>
      <c r="E26" s="66">
        <v>2.2000000000000001E-3</v>
      </c>
      <c r="F26" s="114">
        <f>F24*E26</f>
        <v>3.9600000000000003E-2</v>
      </c>
      <c r="G26" s="49"/>
      <c r="H26" s="49"/>
      <c r="I26" s="49"/>
      <c r="J26" s="50"/>
      <c r="K26" s="49"/>
      <c r="L26" s="50"/>
      <c r="M26" s="49">
        <f>L26</f>
        <v>0</v>
      </c>
    </row>
    <row r="27" spans="1:22" s="126" customFormat="1" x14ac:dyDescent="0.3">
      <c r="A27" s="53"/>
      <c r="B27" s="173"/>
      <c r="C27" s="53" t="s">
        <v>83</v>
      </c>
      <c r="D27" s="53" t="s">
        <v>6</v>
      </c>
      <c r="E27" s="150">
        <v>1.2662</v>
      </c>
      <c r="F27" s="56">
        <f>F24*E27</f>
        <v>22.791599999999999</v>
      </c>
      <c r="G27" s="172"/>
      <c r="H27" s="171"/>
      <c r="I27" s="57"/>
      <c r="J27" s="58"/>
      <c r="K27" s="170"/>
      <c r="L27" s="171"/>
      <c r="M27" s="57">
        <f>J27</f>
        <v>0</v>
      </c>
    </row>
    <row r="28" spans="1:22" s="44" customFormat="1" ht="47.25" x14ac:dyDescent="0.2">
      <c r="A28" s="41">
        <v>2</v>
      </c>
      <c r="B28" s="151" t="s">
        <v>78</v>
      </c>
      <c r="C28" s="41" t="s">
        <v>85</v>
      </c>
      <c r="D28" s="44" t="s">
        <v>39</v>
      </c>
      <c r="E28" s="42"/>
      <c r="F28" s="71">
        <v>18</v>
      </c>
      <c r="G28" s="62"/>
      <c r="H28" s="62"/>
      <c r="I28" s="62"/>
      <c r="J28" s="71"/>
      <c r="K28" s="62"/>
      <c r="L28" s="71"/>
      <c r="M28" s="62"/>
    </row>
    <row r="29" spans="1:22" s="46" customFormat="1" ht="15.75" x14ac:dyDescent="0.3">
      <c r="A29" s="53"/>
      <c r="B29" s="53"/>
      <c r="C29" s="53" t="s">
        <v>76</v>
      </c>
      <c r="D29" s="53" t="s">
        <v>38</v>
      </c>
      <c r="E29" s="55">
        <f>2.9+0.44*3</f>
        <v>4.22</v>
      </c>
      <c r="F29" s="58">
        <f>F28*E29</f>
        <v>75.959999999999994</v>
      </c>
      <c r="G29" s="57"/>
      <c r="H29" s="58"/>
      <c r="I29" s="70"/>
      <c r="J29" s="69"/>
      <c r="K29" s="70"/>
      <c r="L29" s="69"/>
      <c r="M29" s="57">
        <f>H29</f>
        <v>0</v>
      </c>
    </row>
    <row r="30" spans="1:22" s="152" customFormat="1" ht="31.5" x14ac:dyDescent="0.2">
      <c r="A30" s="41">
        <v>3</v>
      </c>
      <c r="B30" s="44" t="s">
        <v>77</v>
      </c>
      <c r="C30" s="41" t="s">
        <v>79</v>
      </c>
      <c r="D30" s="44" t="s">
        <v>39</v>
      </c>
      <c r="E30" s="42"/>
      <c r="F30" s="71">
        <f>F28</f>
        <v>18</v>
      </c>
      <c r="G30" s="62"/>
      <c r="H30" s="41"/>
      <c r="I30" s="41"/>
      <c r="J30" s="44"/>
      <c r="K30" s="41"/>
      <c r="L30" s="44"/>
      <c r="M30" s="41"/>
    </row>
    <row r="31" spans="1:22" s="46" customFormat="1" ht="15.75" x14ac:dyDescent="0.3">
      <c r="A31" s="53"/>
      <c r="B31" s="53"/>
      <c r="C31" s="53" t="s">
        <v>37</v>
      </c>
      <c r="D31" s="53" t="s">
        <v>38</v>
      </c>
      <c r="E31" s="55">
        <v>0.64</v>
      </c>
      <c r="F31" s="58">
        <f>F30*E31</f>
        <v>11.52</v>
      </c>
      <c r="G31" s="57"/>
      <c r="H31" s="58"/>
      <c r="I31" s="68"/>
      <c r="J31" s="164"/>
      <c r="K31" s="68"/>
      <c r="L31" s="164"/>
      <c r="M31" s="57">
        <f>H31</f>
        <v>0</v>
      </c>
    </row>
    <row r="32" spans="1:22" s="63" customFormat="1" ht="31.5" x14ac:dyDescent="0.2">
      <c r="A32" s="109">
        <v>4</v>
      </c>
      <c r="B32" s="155" t="s">
        <v>80</v>
      </c>
      <c r="C32" s="109" t="s">
        <v>86</v>
      </c>
      <c r="D32" s="110" t="s">
        <v>46</v>
      </c>
      <c r="E32" s="111"/>
      <c r="F32" s="156">
        <f>18*1.75</f>
        <v>31.5</v>
      </c>
      <c r="G32" s="109"/>
      <c r="H32" s="110"/>
      <c r="I32" s="109"/>
      <c r="J32" s="110"/>
      <c r="K32" s="112"/>
      <c r="L32" s="113"/>
      <c r="M32" s="112">
        <f>L32</f>
        <v>0</v>
      </c>
    </row>
    <row r="33" spans="1:14" s="152" customFormat="1" ht="47.25" x14ac:dyDescent="0.2">
      <c r="A33" s="41">
        <v>5</v>
      </c>
      <c r="B33" s="105" t="s">
        <v>65</v>
      </c>
      <c r="C33" s="41" t="s">
        <v>88</v>
      </c>
      <c r="D33" s="44" t="s">
        <v>39</v>
      </c>
      <c r="E33" s="42"/>
      <c r="F33" s="43">
        <v>18</v>
      </c>
      <c r="G33" s="64"/>
      <c r="H33" s="65"/>
      <c r="I33" s="148"/>
      <c r="J33" s="44"/>
      <c r="K33" s="64"/>
      <c r="L33" s="65"/>
      <c r="M33" s="62"/>
    </row>
    <row r="34" spans="1:14" s="46" customFormat="1" ht="15.75" x14ac:dyDescent="0.3">
      <c r="A34" s="45"/>
      <c r="C34" s="45" t="s">
        <v>37</v>
      </c>
      <c r="D34" s="45" t="s">
        <v>38</v>
      </c>
      <c r="E34" s="47">
        <v>20.399999999999999</v>
      </c>
      <c r="F34" s="48">
        <f>F33*E34</f>
        <v>367.2</v>
      </c>
      <c r="G34" s="49"/>
      <c r="H34" s="50"/>
      <c r="I34" s="51"/>
      <c r="J34" s="52"/>
      <c r="K34" s="51"/>
      <c r="L34" s="52"/>
      <c r="M34" s="49">
        <f>H34</f>
        <v>0</v>
      </c>
    </row>
    <row r="35" spans="1:14" s="162" customFormat="1" ht="15.75" x14ac:dyDescent="0.3">
      <c r="A35" s="45"/>
      <c r="B35" s="46"/>
      <c r="C35" s="45" t="s">
        <v>50</v>
      </c>
      <c r="D35" s="46" t="s">
        <v>6</v>
      </c>
      <c r="E35" s="47">
        <v>2.5299999999999998</v>
      </c>
      <c r="F35" s="60">
        <f>F33*E35</f>
        <v>45.54</v>
      </c>
      <c r="G35" s="67"/>
      <c r="H35" s="52"/>
      <c r="I35" s="51"/>
      <c r="J35" s="52"/>
      <c r="K35" s="49"/>
      <c r="L35" s="50"/>
      <c r="M35" s="49">
        <f>L35</f>
        <v>0</v>
      </c>
    </row>
    <row r="36" spans="1:14" s="59" customFormat="1" ht="15.75" x14ac:dyDescent="0.3">
      <c r="A36" s="45"/>
      <c r="B36" s="115"/>
      <c r="C36" s="45" t="s">
        <v>75</v>
      </c>
      <c r="D36" s="46" t="s">
        <v>39</v>
      </c>
      <c r="E36" s="47">
        <v>1.02</v>
      </c>
      <c r="F36" s="48">
        <f>F33*E36</f>
        <v>18.36</v>
      </c>
      <c r="G36" s="67"/>
      <c r="H36" s="52"/>
      <c r="I36" s="49"/>
      <c r="J36" s="50"/>
      <c r="K36" s="51"/>
      <c r="L36" s="52"/>
      <c r="M36" s="49">
        <f t="shared" ref="M36:M46" si="0">J36</f>
        <v>0</v>
      </c>
    </row>
    <row r="37" spans="1:14" s="59" customFormat="1" ht="15.75" x14ac:dyDescent="0.3">
      <c r="A37" s="45"/>
      <c r="B37" s="46"/>
      <c r="C37" s="45" t="s">
        <v>70</v>
      </c>
      <c r="D37" s="46" t="s">
        <v>46</v>
      </c>
      <c r="E37" s="123" t="s">
        <v>47</v>
      </c>
      <c r="F37" s="60">
        <v>1.9E-2</v>
      </c>
      <c r="G37" s="161"/>
      <c r="H37" s="160"/>
      <c r="I37" s="49"/>
      <c r="J37" s="50"/>
      <c r="K37" s="159"/>
      <c r="L37" s="160"/>
      <c r="M37" s="49">
        <f>J37</f>
        <v>0</v>
      </c>
    </row>
    <row r="38" spans="1:14" s="46" customFormat="1" ht="15.75" x14ac:dyDescent="0.3">
      <c r="A38" s="167"/>
      <c r="B38" s="167"/>
      <c r="C38" s="167" t="s">
        <v>71</v>
      </c>
      <c r="D38" s="167" t="s">
        <v>46</v>
      </c>
      <c r="E38" s="166" t="s">
        <v>47</v>
      </c>
      <c r="F38" s="178">
        <v>0.29199999999999998</v>
      </c>
      <c r="G38" s="179"/>
      <c r="H38" s="180"/>
      <c r="I38" s="181"/>
      <c r="J38" s="181"/>
      <c r="K38" s="180"/>
      <c r="L38" s="180"/>
      <c r="M38" s="181">
        <f t="shared" ref="M38" si="1">J38</f>
        <v>0</v>
      </c>
      <c r="N38" s="167"/>
    </row>
    <row r="39" spans="1:14" s="59" customFormat="1" ht="15.75" x14ac:dyDescent="0.3">
      <c r="A39" s="45"/>
      <c r="B39" s="46"/>
      <c r="C39" s="45" t="s">
        <v>66</v>
      </c>
      <c r="D39" s="46" t="s">
        <v>64</v>
      </c>
      <c r="E39" s="47">
        <v>5.84</v>
      </c>
      <c r="F39" s="48">
        <f>F33*E39</f>
        <v>105.12</v>
      </c>
      <c r="G39" s="67"/>
      <c r="H39" s="52"/>
      <c r="I39" s="49"/>
      <c r="J39" s="50"/>
      <c r="K39" s="51"/>
      <c r="L39" s="52"/>
      <c r="M39" s="49">
        <f t="shared" si="0"/>
        <v>0</v>
      </c>
    </row>
    <row r="40" spans="1:14" s="59" customFormat="1" ht="15.75" x14ac:dyDescent="0.3">
      <c r="A40" s="45"/>
      <c r="B40" s="46"/>
      <c r="C40" s="45" t="s">
        <v>52</v>
      </c>
      <c r="D40" s="46" t="s">
        <v>51</v>
      </c>
      <c r="E40" s="66">
        <v>1.59</v>
      </c>
      <c r="F40" s="48">
        <f>F33*E40</f>
        <v>28.62</v>
      </c>
      <c r="G40" s="67"/>
      <c r="H40" s="52"/>
      <c r="I40" s="49"/>
      <c r="J40" s="50"/>
      <c r="K40" s="51"/>
      <c r="L40" s="52"/>
      <c r="M40" s="49">
        <f t="shared" si="0"/>
        <v>0</v>
      </c>
    </row>
    <row r="41" spans="1:14" s="59" customFormat="1" ht="15.75" x14ac:dyDescent="0.3">
      <c r="A41" s="45"/>
      <c r="B41" s="46"/>
      <c r="C41" s="45" t="s">
        <v>87</v>
      </c>
      <c r="D41" s="46" t="s">
        <v>39</v>
      </c>
      <c r="E41" s="47">
        <v>0.26</v>
      </c>
      <c r="F41" s="48">
        <f>F33*E41</f>
        <v>4.68</v>
      </c>
      <c r="G41" s="67"/>
      <c r="H41" s="52"/>
      <c r="I41" s="49"/>
      <c r="J41" s="50"/>
      <c r="K41" s="51"/>
      <c r="L41" s="52"/>
      <c r="M41" s="49">
        <f t="shared" si="0"/>
        <v>0</v>
      </c>
    </row>
    <row r="42" spans="1:14" s="59" customFormat="1" ht="15.75" x14ac:dyDescent="0.3">
      <c r="A42" s="45"/>
      <c r="B42" s="46"/>
      <c r="C42" s="45" t="s">
        <v>53</v>
      </c>
      <c r="D42" s="46" t="s">
        <v>39</v>
      </c>
      <c r="E42" s="66">
        <v>0.05</v>
      </c>
      <c r="F42" s="48">
        <f>F33*E42</f>
        <v>0.9</v>
      </c>
      <c r="G42" s="67"/>
      <c r="H42" s="52"/>
      <c r="I42" s="49"/>
      <c r="J42" s="50"/>
      <c r="K42" s="51"/>
      <c r="L42" s="52"/>
      <c r="M42" s="49">
        <f t="shared" si="0"/>
        <v>0</v>
      </c>
    </row>
    <row r="43" spans="1:14" s="59" customFormat="1" ht="15.75" x14ac:dyDescent="0.3">
      <c r="A43" s="45"/>
      <c r="B43" s="46"/>
      <c r="C43" s="45" t="s">
        <v>67</v>
      </c>
      <c r="D43" s="46" t="s">
        <v>39</v>
      </c>
      <c r="E43" s="47">
        <v>0.12</v>
      </c>
      <c r="F43" s="48">
        <f>F33*E43</f>
        <v>2.16</v>
      </c>
      <c r="G43" s="67"/>
      <c r="H43" s="52"/>
      <c r="I43" s="49"/>
      <c r="J43" s="50"/>
      <c r="K43" s="51"/>
      <c r="L43" s="52"/>
      <c r="M43" s="49">
        <f t="shared" si="0"/>
        <v>0</v>
      </c>
    </row>
    <row r="44" spans="1:14" s="59" customFormat="1" ht="15.75" x14ac:dyDescent="0.3">
      <c r="A44" s="45"/>
      <c r="B44" s="46"/>
      <c r="C44" s="45" t="s">
        <v>68</v>
      </c>
      <c r="D44" s="46" t="s">
        <v>39</v>
      </c>
      <c r="E44" s="47">
        <v>0.17</v>
      </c>
      <c r="F44" s="48">
        <f>F33*E44</f>
        <v>3.06</v>
      </c>
      <c r="G44" s="67"/>
      <c r="H44" s="52"/>
      <c r="I44" s="49"/>
      <c r="J44" s="50"/>
      <c r="K44" s="51"/>
      <c r="L44" s="52"/>
      <c r="M44" s="49">
        <f t="shared" si="0"/>
        <v>0</v>
      </c>
    </row>
    <row r="45" spans="1:14" s="59" customFormat="1" ht="15.75" x14ac:dyDescent="0.3">
      <c r="A45" s="45"/>
      <c r="B45" s="46"/>
      <c r="C45" s="45" t="s">
        <v>69</v>
      </c>
      <c r="D45" s="46" t="s">
        <v>64</v>
      </c>
      <c r="E45" s="47">
        <v>0.41</v>
      </c>
      <c r="F45" s="48">
        <f>F33*E45</f>
        <v>7.38</v>
      </c>
      <c r="G45" s="67"/>
      <c r="H45" s="52"/>
      <c r="I45" s="49"/>
      <c r="J45" s="50"/>
      <c r="K45" s="51"/>
      <c r="L45" s="52"/>
      <c r="M45" s="49">
        <f t="shared" si="0"/>
        <v>0</v>
      </c>
    </row>
    <row r="46" spans="1:14" s="59" customFormat="1" ht="15.75" x14ac:dyDescent="0.3">
      <c r="A46" s="53"/>
      <c r="B46" s="54"/>
      <c r="C46" s="53" t="s">
        <v>48</v>
      </c>
      <c r="D46" s="54" t="s">
        <v>6</v>
      </c>
      <c r="E46" s="55">
        <v>1.02</v>
      </c>
      <c r="F46" s="56">
        <f>F33*E46</f>
        <v>18.36</v>
      </c>
      <c r="G46" s="68"/>
      <c r="H46" s="69"/>
      <c r="I46" s="57"/>
      <c r="J46" s="58"/>
      <c r="K46" s="70"/>
      <c r="L46" s="69"/>
      <c r="M46" s="57">
        <f t="shared" si="0"/>
        <v>0</v>
      </c>
    </row>
    <row r="47" spans="1:14" s="174" customFormat="1" ht="48.75" customHeight="1" x14ac:dyDescent="0.2">
      <c r="A47" s="183">
        <v>6</v>
      </c>
      <c r="B47" s="184" t="s">
        <v>89</v>
      </c>
      <c r="C47" s="176" t="s">
        <v>92</v>
      </c>
      <c r="D47" s="176" t="s">
        <v>46</v>
      </c>
      <c r="E47" s="176"/>
      <c r="F47" s="176">
        <f>0.257+0.275+0.201</f>
        <v>0.7330000000000001</v>
      </c>
      <c r="G47" s="64"/>
      <c r="H47" s="65"/>
      <c r="I47" s="64"/>
      <c r="J47" s="65"/>
      <c r="K47" s="62"/>
      <c r="L47" s="44"/>
      <c r="M47" s="41"/>
    </row>
    <row r="48" spans="1:14" s="126" customFormat="1" x14ac:dyDescent="0.3">
      <c r="A48" s="45"/>
      <c r="B48" s="45"/>
      <c r="C48" s="45" t="s">
        <v>37</v>
      </c>
      <c r="D48" s="176" t="s">
        <v>46</v>
      </c>
      <c r="E48" s="47">
        <v>1</v>
      </c>
      <c r="F48" s="48">
        <f>F47*E48</f>
        <v>0.7330000000000001</v>
      </c>
      <c r="G48" s="49"/>
      <c r="H48" s="50"/>
      <c r="I48" s="51"/>
      <c r="J48" s="52"/>
      <c r="K48" s="51"/>
      <c r="L48" s="52"/>
      <c r="M48" s="49">
        <f>H48</f>
        <v>0</v>
      </c>
    </row>
    <row r="49" spans="1:22" s="126" customFormat="1" x14ac:dyDescent="0.3">
      <c r="A49" s="45"/>
      <c r="B49" s="46"/>
      <c r="C49" s="45" t="s">
        <v>50</v>
      </c>
      <c r="D49" s="46" t="s">
        <v>6</v>
      </c>
      <c r="E49" s="47">
        <v>18.399999999999999</v>
      </c>
      <c r="F49" s="48">
        <f>F47*E49</f>
        <v>13.487200000000001</v>
      </c>
      <c r="G49" s="67"/>
      <c r="H49" s="52"/>
      <c r="I49" s="49"/>
      <c r="J49" s="50"/>
      <c r="K49" s="49"/>
      <c r="L49" s="50"/>
      <c r="M49" s="49">
        <f>L49</f>
        <v>0</v>
      </c>
    </row>
    <row r="50" spans="1:22" s="126" customFormat="1" x14ac:dyDescent="0.3">
      <c r="A50" s="167"/>
      <c r="B50" s="167" t="s">
        <v>90</v>
      </c>
      <c r="C50" s="167" t="s">
        <v>91</v>
      </c>
      <c r="D50" s="167" t="s">
        <v>63</v>
      </c>
      <c r="E50" s="45">
        <v>0.35</v>
      </c>
      <c r="F50" s="48">
        <f>F47*E50</f>
        <v>0.25655</v>
      </c>
      <c r="G50" s="67"/>
      <c r="H50" s="52"/>
      <c r="I50" s="49"/>
      <c r="J50" s="50"/>
      <c r="K50" s="49"/>
      <c r="L50" s="50"/>
      <c r="M50" s="49">
        <f>L50</f>
        <v>0</v>
      </c>
    </row>
    <row r="51" spans="1:22" s="126" customFormat="1" x14ac:dyDescent="0.3">
      <c r="A51" s="167"/>
      <c r="B51" s="167"/>
      <c r="C51" s="167" t="s">
        <v>93</v>
      </c>
      <c r="D51" s="167" t="s">
        <v>46</v>
      </c>
      <c r="E51" s="185" t="s">
        <v>47</v>
      </c>
      <c r="F51" s="48">
        <v>0.25700000000000001</v>
      </c>
      <c r="G51" s="67"/>
      <c r="H51" s="52"/>
      <c r="I51" s="177"/>
      <c r="J51" s="50"/>
      <c r="K51" s="51"/>
      <c r="L51" s="52"/>
      <c r="M51" s="49">
        <f>J51</f>
        <v>0</v>
      </c>
    </row>
    <row r="52" spans="1:22" s="126" customFormat="1" x14ac:dyDescent="0.3">
      <c r="A52" s="167"/>
      <c r="B52" s="167"/>
      <c r="C52" s="167" t="s">
        <v>94</v>
      </c>
      <c r="D52" s="167" t="s">
        <v>46</v>
      </c>
      <c r="E52" s="185" t="s">
        <v>47</v>
      </c>
      <c r="F52" s="48">
        <v>0.27500000000000002</v>
      </c>
      <c r="G52" s="67"/>
      <c r="H52" s="52"/>
      <c r="I52" s="177"/>
      <c r="J52" s="50"/>
      <c r="K52" s="51"/>
      <c r="L52" s="52"/>
      <c r="M52" s="49">
        <f>J52</f>
        <v>0</v>
      </c>
    </row>
    <row r="53" spans="1:22" s="126" customFormat="1" x14ac:dyDescent="0.3">
      <c r="A53" s="167"/>
      <c r="B53" s="167"/>
      <c r="C53" s="167" t="s">
        <v>95</v>
      </c>
      <c r="D53" s="167" t="s">
        <v>46</v>
      </c>
      <c r="E53" s="185" t="s">
        <v>47</v>
      </c>
      <c r="F53" s="48">
        <v>0.20100000000000001</v>
      </c>
      <c r="G53" s="67"/>
      <c r="H53" s="52"/>
      <c r="I53" s="177"/>
      <c r="J53" s="50"/>
      <c r="K53" s="51"/>
      <c r="L53" s="52"/>
      <c r="M53" s="49">
        <f>J53</f>
        <v>0</v>
      </c>
    </row>
    <row r="54" spans="1:22" s="126" customFormat="1" x14ac:dyDescent="0.3">
      <c r="A54" s="167"/>
      <c r="B54" s="167"/>
      <c r="C54" s="167" t="s">
        <v>72</v>
      </c>
      <c r="D54" s="167" t="s">
        <v>64</v>
      </c>
      <c r="E54" s="45">
        <v>24.4</v>
      </c>
      <c r="F54" s="60">
        <f>F47*E54</f>
        <v>17.885200000000001</v>
      </c>
      <c r="G54" s="67"/>
      <c r="H54" s="52"/>
      <c r="I54" s="49"/>
      <c r="J54" s="50"/>
      <c r="K54" s="51"/>
      <c r="L54" s="52"/>
      <c r="M54" s="49">
        <f>J54</f>
        <v>0</v>
      </c>
    </row>
    <row r="55" spans="1:22" s="126" customFormat="1" x14ac:dyDescent="0.3">
      <c r="A55" s="53"/>
      <c r="B55" s="54"/>
      <c r="C55" s="53" t="s">
        <v>48</v>
      </c>
      <c r="D55" s="54" t="s">
        <v>6</v>
      </c>
      <c r="E55" s="55">
        <v>2.78</v>
      </c>
      <c r="F55" s="56">
        <f>F47*E55</f>
        <v>2.0377400000000003</v>
      </c>
      <c r="G55" s="68"/>
      <c r="H55" s="69"/>
      <c r="I55" s="57"/>
      <c r="J55" s="58"/>
      <c r="K55" s="70"/>
      <c r="L55" s="69"/>
      <c r="M55" s="57">
        <f>J55</f>
        <v>0</v>
      </c>
    </row>
    <row r="56" spans="1:22" x14ac:dyDescent="0.3">
      <c r="A56" s="37"/>
      <c r="B56" s="37"/>
      <c r="C56" s="182" t="s">
        <v>96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"/>
      <c r="O56" s="3"/>
      <c r="P56" s="3"/>
      <c r="Q56" s="3"/>
      <c r="R56" s="3"/>
      <c r="S56" s="3"/>
      <c r="T56" s="3"/>
      <c r="U56" s="3"/>
      <c r="V56" s="3"/>
    </row>
    <row r="57" spans="1:22" s="63" customFormat="1" ht="47.25" x14ac:dyDescent="0.2">
      <c r="A57" s="41">
        <v>1</v>
      </c>
      <c r="B57" s="44" t="s">
        <v>97</v>
      </c>
      <c r="C57" s="41" t="s">
        <v>98</v>
      </c>
      <c r="D57" s="44" t="s">
        <v>39</v>
      </c>
      <c r="E57" s="62"/>
      <c r="F57" s="71">
        <v>0.3</v>
      </c>
      <c r="G57" s="64"/>
      <c r="H57" s="65"/>
      <c r="I57" s="62"/>
      <c r="J57" s="44"/>
      <c r="K57" s="64"/>
      <c r="L57" s="65"/>
      <c r="M57" s="62"/>
    </row>
    <row r="58" spans="1:22" s="61" customFormat="1" ht="15.75" x14ac:dyDescent="0.3">
      <c r="A58" s="53"/>
      <c r="B58" s="175"/>
      <c r="C58" s="53" t="s">
        <v>37</v>
      </c>
      <c r="D58" s="53" t="s">
        <v>38</v>
      </c>
      <c r="E58" s="57">
        <v>8.89</v>
      </c>
      <c r="F58" s="58">
        <f>F57*E58</f>
        <v>2.6670000000000003</v>
      </c>
      <c r="G58" s="57"/>
      <c r="H58" s="58"/>
      <c r="I58" s="68"/>
      <c r="J58" s="164"/>
      <c r="K58" s="68"/>
      <c r="L58" s="164"/>
      <c r="M58" s="57">
        <f>H58</f>
        <v>0</v>
      </c>
    </row>
    <row r="59" spans="1:22" s="61" customFormat="1" ht="15.75" x14ac:dyDescent="0.3">
      <c r="A59" s="45">
        <v>2</v>
      </c>
      <c r="B59" s="149" t="s">
        <v>99</v>
      </c>
      <c r="C59" s="45" t="s">
        <v>100</v>
      </c>
      <c r="D59" s="46" t="s">
        <v>46</v>
      </c>
      <c r="E59" s="47"/>
      <c r="F59" s="60">
        <f>0.26+0.041+0.05</f>
        <v>0.35099999999999998</v>
      </c>
      <c r="G59" s="67"/>
      <c r="H59" s="163"/>
      <c r="I59" s="49"/>
      <c r="J59" s="46"/>
      <c r="K59" s="67"/>
      <c r="L59" s="163"/>
      <c r="M59" s="49"/>
    </row>
    <row r="60" spans="1:22" s="61" customFormat="1" ht="15.75" x14ac:dyDescent="0.3">
      <c r="A60" s="45"/>
      <c r="C60" s="45" t="s">
        <v>37</v>
      </c>
      <c r="D60" s="45" t="s">
        <v>38</v>
      </c>
      <c r="E60" s="47">
        <v>186</v>
      </c>
      <c r="F60" s="48">
        <f>F59*E60</f>
        <v>65.286000000000001</v>
      </c>
      <c r="G60" s="49"/>
      <c r="H60" s="50"/>
      <c r="I60" s="51"/>
      <c r="J60" s="52"/>
      <c r="K60" s="51"/>
      <c r="L60" s="52"/>
      <c r="M60" s="49">
        <f>H60</f>
        <v>0</v>
      </c>
    </row>
    <row r="61" spans="1:22" s="61" customFormat="1" ht="15.75" x14ac:dyDescent="0.3">
      <c r="A61" s="45"/>
      <c r="B61" s="46"/>
      <c r="C61" s="45" t="s">
        <v>49</v>
      </c>
      <c r="D61" s="46" t="s">
        <v>6</v>
      </c>
      <c r="E61" s="66">
        <v>3.34</v>
      </c>
      <c r="F61" s="48">
        <f>F59*E61</f>
        <v>1.1723399999999999</v>
      </c>
      <c r="G61" s="67"/>
      <c r="H61" s="52"/>
      <c r="I61" s="51"/>
      <c r="J61" s="52"/>
      <c r="K61" s="49"/>
      <c r="L61" s="50"/>
      <c r="M61" s="49">
        <f>L61</f>
        <v>0</v>
      </c>
    </row>
    <row r="62" spans="1:22" s="46" customFormat="1" ht="15.75" x14ac:dyDescent="0.3">
      <c r="A62" s="167"/>
      <c r="B62" s="167"/>
      <c r="C62" s="167" t="s">
        <v>71</v>
      </c>
      <c r="D62" s="167" t="s">
        <v>46</v>
      </c>
      <c r="E62" s="166" t="s">
        <v>47</v>
      </c>
      <c r="F62" s="178">
        <v>0.26</v>
      </c>
      <c r="G62" s="179"/>
      <c r="H62" s="180"/>
      <c r="I62" s="181"/>
      <c r="J62" s="181"/>
      <c r="K62" s="180"/>
      <c r="L62" s="180"/>
      <c r="M62" s="181">
        <f t="shared" ref="M62" si="2">J62</f>
        <v>0</v>
      </c>
      <c r="N62" s="167"/>
    </row>
    <row r="63" spans="1:22" s="126" customFormat="1" x14ac:dyDescent="0.3">
      <c r="A63" s="167"/>
      <c r="B63" s="167"/>
      <c r="C63" s="167" t="s">
        <v>102</v>
      </c>
      <c r="D63" s="167" t="s">
        <v>46</v>
      </c>
      <c r="E63" s="185" t="s">
        <v>47</v>
      </c>
      <c r="F63" s="48">
        <f>0.041+0.05</f>
        <v>9.0999999999999998E-2</v>
      </c>
      <c r="G63" s="67"/>
      <c r="H63" s="52"/>
      <c r="I63" s="49"/>
      <c r="J63" s="50"/>
      <c r="K63" s="51"/>
      <c r="L63" s="52"/>
      <c r="M63" s="49">
        <f>J63</f>
        <v>0</v>
      </c>
    </row>
    <row r="64" spans="1:22" s="61" customFormat="1" ht="15.75" x14ac:dyDescent="0.3">
      <c r="A64" s="45"/>
      <c r="B64" s="46"/>
      <c r="C64" s="45" t="s">
        <v>101</v>
      </c>
      <c r="D64" s="46" t="s">
        <v>46</v>
      </c>
      <c r="E64" s="47">
        <v>0.05</v>
      </c>
      <c r="F64" s="48">
        <f>F59*E64</f>
        <v>1.755E-2</v>
      </c>
      <c r="G64" s="67"/>
      <c r="H64" s="52"/>
      <c r="I64" s="49"/>
      <c r="J64" s="50"/>
      <c r="K64" s="51"/>
      <c r="L64" s="52"/>
      <c r="M64" s="49">
        <f>J64</f>
        <v>0</v>
      </c>
    </row>
    <row r="65" spans="1:22" s="61" customFormat="1" ht="15.75" x14ac:dyDescent="0.3">
      <c r="A65" s="53"/>
      <c r="B65" s="54"/>
      <c r="C65" s="53" t="s">
        <v>56</v>
      </c>
      <c r="D65" s="54" t="s">
        <v>6</v>
      </c>
      <c r="E65" s="55">
        <v>5.2</v>
      </c>
      <c r="F65" s="56">
        <f>F59*E65</f>
        <v>1.8251999999999999</v>
      </c>
      <c r="G65" s="68"/>
      <c r="H65" s="69"/>
      <c r="I65" s="57"/>
      <c r="J65" s="58"/>
      <c r="K65" s="70"/>
      <c r="L65" s="69"/>
      <c r="M65" s="57">
        <f>J65</f>
        <v>0</v>
      </c>
    </row>
    <row r="66" spans="1:22" x14ac:dyDescent="0.3">
      <c r="A66" s="37"/>
      <c r="B66" s="37"/>
      <c r="C66" s="182" t="s">
        <v>103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"/>
      <c r="O66" s="3"/>
      <c r="P66" s="3"/>
      <c r="Q66" s="3"/>
      <c r="R66" s="3"/>
      <c r="S66" s="3"/>
      <c r="T66" s="3"/>
      <c r="U66" s="3"/>
      <c r="V66" s="3"/>
    </row>
    <row r="67" spans="1:22" s="63" customFormat="1" ht="15.75" x14ac:dyDescent="0.2">
      <c r="A67" s="41">
        <v>1</v>
      </c>
      <c r="B67" s="127" t="s">
        <v>54</v>
      </c>
      <c r="C67" s="41" t="s">
        <v>104</v>
      </c>
      <c r="D67" s="44" t="s">
        <v>46</v>
      </c>
      <c r="E67" s="42"/>
      <c r="F67" s="43">
        <f>F70+F71+F72</f>
        <v>0.53900000000000003</v>
      </c>
      <c r="G67" s="157"/>
      <c r="H67" s="158"/>
      <c r="I67" s="62"/>
      <c r="J67" s="44"/>
      <c r="K67" s="157"/>
      <c r="L67" s="158"/>
      <c r="M67" s="62"/>
    </row>
    <row r="68" spans="1:22" s="61" customFormat="1" ht="15.75" x14ac:dyDescent="0.3">
      <c r="A68" s="45"/>
      <c r="B68" s="116"/>
      <c r="C68" s="45" t="s">
        <v>37</v>
      </c>
      <c r="D68" s="45" t="s">
        <v>38</v>
      </c>
      <c r="E68" s="47">
        <v>170</v>
      </c>
      <c r="F68" s="48">
        <f>F67*E68</f>
        <v>91.63000000000001</v>
      </c>
      <c r="G68" s="49"/>
      <c r="H68" s="50"/>
      <c r="I68" s="161"/>
      <c r="J68" s="86"/>
      <c r="K68" s="161"/>
      <c r="L68" s="86"/>
      <c r="M68" s="49">
        <f>H68</f>
        <v>0</v>
      </c>
    </row>
    <row r="69" spans="1:22" s="61" customFormat="1" ht="15.75" x14ac:dyDescent="0.3">
      <c r="A69" s="45"/>
      <c r="B69" s="46"/>
      <c r="C69" s="45" t="s">
        <v>49</v>
      </c>
      <c r="D69" s="46" t="s">
        <v>6</v>
      </c>
      <c r="E69" s="66">
        <v>7.69</v>
      </c>
      <c r="F69" s="48">
        <f>F67*E69</f>
        <v>4.1449100000000003</v>
      </c>
      <c r="G69" s="161"/>
      <c r="H69" s="86"/>
      <c r="I69" s="161"/>
      <c r="J69" s="86"/>
      <c r="K69" s="49"/>
      <c r="L69" s="50"/>
      <c r="M69" s="49">
        <f>L69</f>
        <v>0</v>
      </c>
    </row>
    <row r="70" spans="1:22" s="126" customFormat="1" x14ac:dyDescent="0.3">
      <c r="A70" s="167"/>
      <c r="B70" s="167"/>
      <c r="C70" s="167" t="s">
        <v>105</v>
      </c>
      <c r="D70" s="167" t="s">
        <v>46</v>
      </c>
      <c r="E70" s="185" t="s">
        <v>47</v>
      </c>
      <c r="F70" s="48">
        <f>(216+61+35+48+28+37)/1000</f>
        <v>0.42499999999999999</v>
      </c>
      <c r="G70" s="67"/>
      <c r="H70" s="52"/>
      <c r="I70" s="177"/>
      <c r="J70" s="50"/>
      <c r="K70" s="51"/>
      <c r="L70" s="52"/>
      <c r="M70" s="49">
        <f>J70</f>
        <v>0</v>
      </c>
    </row>
    <row r="71" spans="1:22" s="126" customFormat="1" x14ac:dyDescent="0.3">
      <c r="A71" s="167"/>
      <c r="B71" s="167"/>
      <c r="C71" s="167" t="s">
        <v>106</v>
      </c>
      <c r="D71" s="167" t="s">
        <v>46</v>
      </c>
      <c r="E71" s="185" t="s">
        <v>47</v>
      </c>
      <c r="F71" s="48">
        <f>0.04+0.052</f>
        <v>9.1999999999999998E-2</v>
      </c>
      <c r="G71" s="67"/>
      <c r="H71" s="52"/>
      <c r="I71" s="49"/>
      <c r="J71" s="50"/>
      <c r="K71" s="51"/>
      <c r="L71" s="52"/>
      <c r="M71" s="49">
        <f>J71</f>
        <v>0</v>
      </c>
    </row>
    <row r="72" spans="1:22" s="46" customFormat="1" ht="15.75" x14ac:dyDescent="0.3">
      <c r="A72" s="167"/>
      <c r="B72" s="167"/>
      <c r="C72" s="167" t="s">
        <v>71</v>
      </c>
      <c r="D72" s="167" t="s">
        <v>46</v>
      </c>
      <c r="E72" s="166" t="s">
        <v>47</v>
      </c>
      <c r="F72" s="178">
        <v>2.1999999999999999E-2</v>
      </c>
      <c r="G72" s="179"/>
      <c r="H72" s="180"/>
      <c r="I72" s="181"/>
      <c r="J72" s="181"/>
      <c r="K72" s="180"/>
      <c r="L72" s="180"/>
      <c r="M72" s="181">
        <f t="shared" ref="M72" si="3">J72</f>
        <v>0</v>
      </c>
      <c r="N72" s="167"/>
    </row>
    <row r="73" spans="1:22" s="61" customFormat="1" ht="15.75" x14ac:dyDescent="0.3">
      <c r="A73" s="45"/>
      <c r="B73" s="46"/>
      <c r="C73" s="45" t="s">
        <v>55</v>
      </c>
      <c r="D73" s="46" t="s">
        <v>39</v>
      </c>
      <c r="E73" s="47">
        <v>0.03</v>
      </c>
      <c r="F73" s="60">
        <f>F67*E73</f>
        <v>1.617E-2</v>
      </c>
      <c r="G73" s="161"/>
      <c r="H73" s="86"/>
      <c r="I73" s="49"/>
      <c r="J73" s="50"/>
      <c r="K73" s="161"/>
      <c r="L73" s="86"/>
      <c r="M73" s="49">
        <f>J73</f>
        <v>0</v>
      </c>
    </row>
    <row r="74" spans="1:22" s="61" customFormat="1" ht="15.75" x14ac:dyDescent="0.3">
      <c r="A74" s="53"/>
      <c r="B74" s="54"/>
      <c r="C74" s="53" t="s">
        <v>56</v>
      </c>
      <c r="D74" s="54" t="s">
        <v>6</v>
      </c>
      <c r="E74" s="55">
        <v>14.5</v>
      </c>
      <c r="F74" s="56">
        <f>F67*E74</f>
        <v>7.8155000000000001</v>
      </c>
      <c r="G74" s="153"/>
      <c r="H74" s="154"/>
      <c r="I74" s="57"/>
      <c r="J74" s="58"/>
      <c r="K74" s="153"/>
      <c r="L74" s="154"/>
      <c r="M74" s="57">
        <f>J74</f>
        <v>0</v>
      </c>
    </row>
    <row r="75" spans="1:22" s="130" customFormat="1" ht="31.5" x14ac:dyDescent="0.2">
      <c r="A75" s="105">
        <v>2</v>
      </c>
      <c r="B75" s="105" t="s">
        <v>57</v>
      </c>
      <c r="C75" s="41" t="s">
        <v>58</v>
      </c>
      <c r="D75" s="106" t="s">
        <v>46</v>
      </c>
      <c r="E75" s="107"/>
      <c r="F75" s="147">
        <f>F67</f>
        <v>0.53900000000000003</v>
      </c>
      <c r="G75" s="128"/>
      <c r="H75" s="129"/>
      <c r="I75" s="128"/>
      <c r="J75" s="129"/>
      <c r="K75" s="128"/>
      <c r="L75" s="129"/>
      <c r="M75" s="128"/>
    </row>
    <row r="76" spans="1:22" s="126" customFormat="1" x14ac:dyDescent="0.3">
      <c r="A76" s="45"/>
      <c r="B76" s="45"/>
      <c r="C76" s="45" t="s">
        <v>37</v>
      </c>
      <c r="D76" s="45" t="s">
        <v>38</v>
      </c>
      <c r="E76" s="47">
        <v>33.200000000000003</v>
      </c>
      <c r="F76" s="48">
        <f>F75*E76</f>
        <v>17.894800000000004</v>
      </c>
      <c r="G76" s="49"/>
      <c r="H76" s="50"/>
      <c r="I76" s="51"/>
      <c r="J76" s="52"/>
      <c r="K76" s="51"/>
      <c r="L76" s="52"/>
      <c r="M76" s="49">
        <f>H76</f>
        <v>0</v>
      </c>
    </row>
    <row r="77" spans="1:22" s="126" customFormat="1" x14ac:dyDescent="0.3">
      <c r="A77" s="45"/>
      <c r="B77" s="46"/>
      <c r="C77" s="45" t="s">
        <v>50</v>
      </c>
      <c r="D77" s="46" t="s">
        <v>6</v>
      </c>
      <c r="E77" s="47">
        <v>9.61</v>
      </c>
      <c r="F77" s="48">
        <f>F75*E77</f>
        <v>5.1797899999999997</v>
      </c>
      <c r="G77" s="67"/>
      <c r="H77" s="52"/>
      <c r="I77" s="51"/>
      <c r="J77" s="52"/>
      <c r="K77" s="49"/>
      <c r="L77" s="50"/>
      <c r="M77" s="49">
        <f>L77</f>
        <v>0</v>
      </c>
    </row>
    <row r="78" spans="1:22" s="126" customFormat="1" x14ac:dyDescent="0.3">
      <c r="A78" s="45"/>
      <c r="B78" s="45"/>
      <c r="C78" s="45" t="s">
        <v>59</v>
      </c>
      <c r="D78" s="45" t="s">
        <v>60</v>
      </c>
      <c r="E78" s="47">
        <v>2</v>
      </c>
      <c r="F78" s="48">
        <f>F75*E78</f>
        <v>1.0780000000000001</v>
      </c>
      <c r="G78" s="67"/>
      <c r="H78" s="52"/>
      <c r="I78" s="49"/>
      <c r="J78" s="50"/>
      <c r="K78" s="51"/>
      <c r="L78" s="52"/>
      <c r="M78" s="49">
        <f>J78</f>
        <v>0</v>
      </c>
    </row>
    <row r="79" spans="1:22" s="126" customFormat="1" x14ac:dyDescent="0.3">
      <c r="A79" s="53"/>
      <c r="B79" s="54"/>
      <c r="C79" s="53" t="s">
        <v>48</v>
      </c>
      <c r="D79" s="54" t="s">
        <v>6</v>
      </c>
      <c r="E79" s="55">
        <v>0.09</v>
      </c>
      <c r="F79" s="56">
        <f>F75*E79</f>
        <v>4.8510000000000005E-2</v>
      </c>
      <c r="G79" s="68"/>
      <c r="H79" s="69"/>
      <c r="I79" s="57"/>
      <c r="J79" s="58"/>
      <c r="K79" s="70"/>
      <c r="L79" s="69"/>
      <c r="M79" s="57">
        <f>J79</f>
        <v>0</v>
      </c>
    </row>
    <row r="80" spans="1:22" x14ac:dyDescent="0.3">
      <c r="A80" s="37"/>
      <c r="B80" s="37"/>
      <c r="C80" s="182" t="s">
        <v>107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"/>
      <c r="O80" s="3"/>
      <c r="P80" s="3"/>
      <c r="Q80" s="3"/>
      <c r="R80" s="3"/>
      <c r="S80" s="3"/>
      <c r="T80" s="3"/>
      <c r="U80" s="3"/>
      <c r="V80" s="3"/>
    </row>
    <row r="81" spans="1:13" s="106" customFormat="1" ht="31.5" x14ac:dyDescent="0.2">
      <c r="A81" s="105">
        <v>1</v>
      </c>
      <c r="B81" s="41" t="s">
        <v>111</v>
      </c>
      <c r="C81" s="41" t="s">
        <v>112</v>
      </c>
      <c r="D81" s="44" t="s">
        <v>39</v>
      </c>
      <c r="E81" s="107"/>
      <c r="F81" s="125">
        <v>13</v>
      </c>
      <c r="G81" s="124"/>
      <c r="H81" s="124"/>
      <c r="I81" s="124"/>
      <c r="J81" s="125"/>
      <c r="K81" s="124"/>
      <c r="L81" s="125"/>
      <c r="M81" s="124"/>
    </row>
    <row r="82" spans="1:13" s="46" customFormat="1" ht="15.75" x14ac:dyDescent="0.3">
      <c r="A82" s="53"/>
      <c r="B82" s="53"/>
      <c r="C82" s="53" t="s">
        <v>37</v>
      </c>
      <c r="D82" s="53" t="s">
        <v>38</v>
      </c>
      <c r="E82" s="55">
        <v>1.84</v>
      </c>
      <c r="F82" s="58">
        <f>F81*E82</f>
        <v>23.92</v>
      </c>
      <c r="G82" s="57"/>
      <c r="H82" s="58"/>
      <c r="I82" s="170"/>
      <c r="J82" s="171"/>
      <c r="K82" s="170"/>
      <c r="L82" s="171"/>
      <c r="M82" s="57">
        <f>H82</f>
        <v>0</v>
      </c>
    </row>
    <row r="83" spans="1:13" s="162" customFormat="1" ht="15.75" x14ac:dyDescent="0.3">
      <c r="A83" s="45">
        <v>2</v>
      </c>
      <c r="B83" s="46" t="s">
        <v>108</v>
      </c>
      <c r="C83" s="45" t="s">
        <v>109</v>
      </c>
      <c r="D83" s="46" t="s">
        <v>39</v>
      </c>
      <c r="E83" s="47"/>
      <c r="F83" s="50">
        <v>2</v>
      </c>
      <c r="G83" s="49"/>
      <c r="H83" s="45"/>
      <c r="I83" s="45"/>
      <c r="J83" s="46"/>
      <c r="K83" s="45"/>
      <c r="L83" s="46"/>
      <c r="M83" s="45"/>
    </row>
    <row r="84" spans="1:13" s="46" customFormat="1" ht="15.75" x14ac:dyDescent="0.3">
      <c r="A84" s="53"/>
      <c r="B84" s="53"/>
      <c r="C84" s="53" t="s">
        <v>37</v>
      </c>
      <c r="D84" s="53" t="s">
        <v>38</v>
      </c>
      <c r="E84" s="55">
        <v>0.99</v>
      </c>
      <c r="F84" s="58">
        <f>F83*E84</f>
        <v>1.98</v>
      </c>
      <c r="G84" s="57"/>
      <c r="H84" s="58"/>
      <c r="I84" s="70"/>
      <c r="J84" s="69"/>
      <c r="K84" s="70"/>
      <c r="L84" s="69"/>
      <c r="M84" s="57">
        <f>H84</f>
        <v>0</v>
      </c>
    </row>
    <row r="85" spans="1:13" s="44" customFormat="1" ht="47.25" x14ac:dyDescent="0.2">
      <c r="A85" s="41">
        <v>3</v>
      </c>
      <c r="B85" s="151" t="s">
        <v>78</v>
      </c>
      <c r="C85" s="41" t="s">
        <v>85</v>
      </c>
      <c r="D85" s="44" t="s">
        <v>39</v>
      </c>
      <c r="E85" s="42"/>
      <c r="F85" s="71">
        <v>11</v>
      </c>
      <c r="G85" s="62"/>
      <c r="H85" s="62"/>
      <c r="I85" s="62"/>
      <c r="J85" s="71"/>
      <c r="K85" s="62"/>
      <c r="L85" s="71"/>
      <c r="M85" s="62"/>
    </row>
    <row r="86" spans="1:13" s="46" customFormat="1" ht="15.75" x14ac:dyDescent="0.3">
      <c r="A86" s="53"/>
      <c r="B86" s="53"/>
      <c r="C86" s="53" t="s">
        <v>76</v>
      </c>
      <c r="D86" s="53" t="s">
        <v>38</v>
      </c>
      <c r="E86" s="55">
        <f>2.9+0.44*3</f>
        <v>4.22</v>
      </c>
      <c r="F86" s="58">
        <f>F85*E86</f>
        <v>46.419999999999995</v>
      </c>
      <c r="G86" s="57"/>
      <c r="H86" s="58"/>
      <c r="I86" s="70"/>
      <c r="J86" s="69"/>
      <c r="K86" s="70"/>
      <c r="L86" s="69"/>
      <c r="M86" s="57">
        <f>H86</f>
        <v>0</v>
      </c>
    </row>
    <row r="87" spans="1:13" s="152" customFormat="1" ht="31.5" x14ac:dyDescent="0.2">
      <c r="A87" s="41">
        <v>4</v>
      </c>
      <c r="B87" s="44" t="s">
        <v>77</v>
      </c>
      <c r="C87" s="41" t="s">
        <v>79</v>
      </c>
      <c r="D87" s="44" t="s">
        <v>39</v>
      </c>
      <c r="E87" s="42"/>
      <c r="F87" s="71">
        <f>F85</f>
        <v>11</v>
      </c>
      <c r="G87" s="62"/>
      <c r="H87" s="41"/>
      <c r="I87" s="41"/>
      <c r="J87" s="44"/>
      <c r="K87" s="41"/>
      <c r="L87" s="44"/>
      <c r="M87" s="41"/>
    </row>
    <row r="88" spans="1:13" s="46" customFormat="1" ht="15.75" x14ac:dyDescent="0.3">
      <c r="A88" s="53"/>
      <c r="B88" s="53"/>
      <c r="C88" s="53" t="s">
        <v>37</v>
      </c>
      <c r="D88" s="53" t="s">
        <v>38</v>
      </c>
      <c r="E88" s="55">
        <v>0.64</v>
      </c>
      <c r="F88" s="58">
        <f>F87*E88</f>
        <v>7.04</v>
      </c>
      <c r="G88" s="57"/>
      <c r="H88" s="58"/>
      <c r="I88" s="68"/>
      <c r="J88" s="164"/>
      <c r="K88" s="68"/>
      <c r="L88" s="164"/>
      <c r="M88" s="57">
        <f>H88</f>
        <v>0</v>
      </c>
    </row>
    <row r="89" spans="1:13" s="63" customFormat="1" ht="31.5" x14ac:dyDescent="0.2">
      <c r="A89" s="109">
        <v>5</v>
      </c>
      <c r="B89" s="155" t="s">
        <v>80</v>
      </c>
      <c r="C89" s="109" t="s">
        <v>116</v>
      </c>
      <c r="D89" s="110" t="s">
        <v>46</v>
      </c>
      <c r="E89" s="111"/>
      <c r="F89" s="156">
        <f>11*1.75</f>
        <v>19.25</v>
      </c>
      <c r="G89" s="109"/>
      <c r="H89" s="110"/>
      <c r="I89" s="109"/>
      <c r="J89" s="110"/>
      <c r="K89" s="112"/>
      <c r="L89" s="113"/>
      <c r="M89" s="112">
        <f>L89</f>
        <v>0</v>
      </c>
    </row>
    <row r="90" spans="1:13" s="61" customFormat="1" ht="15.75" x14ac:dyDescent="0.3">
      <c r="A90" s="45">
        <v>6</v>
      </c>
      <c r="B90" s="45" t="s">
        <v>113</v>
      </c>
      <c r="C90" s="45" t="s">
        <v>114</v>
      </c>
      <c r="D90" s="46" t="s">
        <v>39</v>
      </c>
      <c r="E90" s="47"/>
      <c r="F90" s="60">
        <v>5</v>
      </c>
      <c r="G90" s="67"/>
      <c r="H90" s="163"/>
      <c r="I90" s="67"/>
      <c r="J90" s="163"/>
      <c r="K90" s="67"/>
      <c r="L90" s="163"/>
      <c r="M90" s="67"/>
    </row>
    <row r="91" spans="1:13" s="61" customFormat="1" ht="15.75" x14ac:dyDescent="0.3">
      <c r="A91" s="45"/>
      <c r="B91" s="116"/>
      <c r="C91" s="45" t="s">
        <v>37</v>
      </c>
      <c r="D91" s="45" t="s">
        <v>38</v>
      </c>
      <c r="E91" s="47">
        <v>0.89</v>
      </c>
      <c r="F91" s="48">
        <f>F90*E91</f>
        <v>4.45</v>
      </c>
      <c r="G91" s="49"/>
      <c r="H91" s="50"/>
      <c r="I91" s="51"/>
      <c r="J91" s="52"/>
      <c r="K91" s="51"/>
      <c r="L91" s="52"/>
      <c r="M91" s="49">
        <f>H91</f>
        <v>0</v>
      </c>
    </row>
    <row r="92" spans="1:13" s="61" customFormat="1" ht="15.75" x14ac:dyDescent="0.3">
      <c r="A92" s="45"/>
      <c r="B92" s="46"/>
      <c r="C92" s="45" t="s">
        <v>50</v>
      </c>
      <c r="D92" s="46" t="s">
        <v>6</v>
      </c>
      <c r="E92" s="47">
        <v>0.37</v>
      </c>
      <c r="F92" s="48">
        <f>F90*E92</f>
        <v>1.85</v>
      </c>
      <c r="G92" s="67"/>
      <c r="H92" s="52"/>
      <c r="I92" s="51"/>
      <c r="J92" s="52"/>
      <c r="K92" s="49"/>
      <c r="L92" s="50"/>
      <c r="M92" s="49">
        <f>L92</f>
        <v>0</v>
      </c>
    </row>
    <row r="93" spans="1:13" s="61" customFormat="1" ht="15.75" x14ac:dyDescent="0.3">
      <c r="A93" s="45"/>
      <c r="B93" s="72"/>
      <c r="C93" s="45" t="s">
        <v>115</v>
      </c>
      <c r="D93" s="46" t="s">
        <v>39</v>
      </c>
      <c r="E93" s="47">
        <v>1.1499999999999999</v>
      </c>
      <c r="F93" s="48">
        <f>F90*E93</f>
        <v>5.75</v>
      </c>
      <c r="G93" s="67"/>
      <c r="H93" s="52"/>
      <c r="I93" s="49"/>
      <c r="J93" s="50"/>
      <c r="K93" s="51"/>
      <c r="L93" s="52"/>
      <c r="M93" s="49">
        <f>J93</f>
        <v>0</v>
      </c>
    </row>
    <row r="94" spans="1:13" s="61" customFormat="1" ht="15.75" x14ac:dyDescent="0.3">
      <c r="A94" s="53"/>
      <c r="B94" s="54"/>
      <c r="C94" s="53" t="s">
        <v>48</v>
      </c>
      <c r="D94" s="54" t="s">
        <v>6</v>
      </c>
      <c r="E94" s="55">
        <v>0.02</v>
      </c>
      <c r="F94" s="56">
        <f>F90*E94</f>
        <v>0.1</v>
      </c>
      <c r="G94" s="68"/>
      <c r="H94" s="69"/>
      <c r="I94" s="57"/>
      <c r="J94" s="58"/>
      <c r="K94" s="70"/>
      <c r="L94" s="69"/>
      <c r="M94" s="57">
        <f>J94</f>
        <v>0</v>
      </c>
    </row>
    <row r="95" spans="1:13" s="61" customFormat="1" ht="15.75" x14ac:dyDescent="0.3">
      <c r="A95" s="45">
        <v>7</v>
      </c>
      <c r="B95" s="45" t="s">
        <v>117</v>
      </c>
      <c r="C95" s="45" t="s">
        <v>118</v>
      </c>
      <c r="D95" s="46" t="s">
        <v>39</v>
      </c>
      <c r="E95" s="47"/>
      <c r="F95" s="60">
        <v>1.2</v>
      </c>
      <c r="G95" s="67"/>
      <c r="H95" s="163"/>
      <c r="I95" s="67"/>
      <c r="J95" s="163"/>
      <c r="K95" s="67"/>
      <c r="L95" s="163"/>
      <c r="M95" s="67"/>
    </row>
    <row r="96" spans="1:13" s="61" customFormat="1" ht="15.75" x14ac:dyDescent="0.3">
      <c r="A96" s="45"/>
      <c r="B96" s="116"/>
      <c r="C96" s="45" t="s">
        <v>37</v>
      </c>
      <c r="D96" s="45" t="s">
        <v>38</v>
      </c>
      <c r="E96" s="47">
        <v>1.37</v>
      </c>
      <c r="F96" s="48">
        <f>F95*E96</f>
        <v>1.6440000000000001</v>
      </c>
      <c r="G96" s="49"/>
      <c r="H96" s="50"/>
      <c r="I96" s="51"/>
      <c r="J96" s="52"/>
      <c r="K96" s="51"/>
      <c r="L96" s="52"/>
      <c r="M96" s="49">
        <f>H96</f>
        <v>0</v>
      </c>
    </row>
    <row r="97" spans="1:14" s="61" customFormat="1" ht="15.75" x14ac:dyDescent="0.3">
      <c r="A97" s="45"/>
      <c r="B97" s="46"/>
      <c r="C97" s="45" t="s">
        <v>50</v>
      </c>
      <c r="D97" s="46" t="s">
        <v>6</v>
      </c>
      <c r="E97" s="47">
        <v>0.28299999999999997</v>
      </c>
      <c r="F97" s="48">
        <f>F95*E97</f>
        <v>0.33959999999999996</v>
      </c>
      <c r="G97" s="67"/>
      <c r="H97" s="52"/>
      <c r="I97" s="51"/>
      <c r="J97" s="52"/>
      <c r="K97" s="49"/>
      <c r="L97" s="50"/>
      <c r="M97" s="49">
        <f>L97</f>
        <v>0</v>
      </c>
    </row>
    <row r="98" spans="1:14" s="61" customFormat="1" ht="15.75" x14ac:dyDescent="0.3">
      <c r="A98" s="45"/>
      <c r="B98" s="72"/>
      <c r="C98" s="45" t="s">
        <v>119</v>
      </c>
      <c r="D98" s="46" t="s">
        <v>39</v>
      </c>
      <c r="E98" s="47">
        <v>1.02</v>
      </c>
      <c r="F98" s="48">
        <f>F95*E98</f>
        <v>1.224</v>
      </c>
      <c r="G98" s="67"/>
      <c r="H98" s="52"/>
      <c r="I98" s="49"/>
      <c r="J98" s="50"/>
      <c r="K98" s="51"/>
      <c r="L98" s="52"/>
      <c r="M98" s="49">
        <f>J98</f>
        <v>0</v>
      </c>
    </row>
    <row r="99" spans="1:14" s="61" customFormat="1" ht="15.75" x14ac:dyDescent="0.3">
      <c r="A99" s="53"/>
      <c r="B99" s="54"/>
      <c r="C99" s="53" t="s">
        <v>48</v>
      </c>
      <c r="D99" s="54" t="s">
        <v>6</v>
      </c>
      <c r="E99" s="55">
        <v>0.62</v>
      </c>
      <c r="F99" s="56">
        <f>F95*E99</f>
        <v>0.74399999999999999</v>
      </c>
      <c r="G99" s="68"/>
      <c r="H99" s="69"/>
      <c r="I99" s="57"/>
      <c r="J99" s="58"/>
      <c r="K99" s="70"/>
      <c r="L99" s="69"/>
      <c r="M99" s="57">
        <f>J99</f>
        <v>0</v>
      </c>
    </row>
    <row r="100" spans="1:14" s="61" customFormat="1" ht="18" customHeight="1" x14ac:dyDescent="0.3">
      <c r="A100" s="45">
        <v>8</v>
      </c>
      <c r="B100" s="45" t="s">
        <v>120</v>
      </c>
      <c r="C100" s="45" t="s">
        <v>121</v>
      </c>
      <c r="D100" s="46" t="s">
        <v>39</v>
      </c>
      <c r="E100" s="47"/>
      <c r="F100" s="60">
        <v>7.8</v>
      </c>
      <c r="G100" s="67"/>
      <c r="H100" s="163"/>
      <c r="I100" s="67"/>
      <c r="J100" s="163"/>
      <c r="K100" s="67"/>
      <c r="L100" s="163"/>
      <c r="M100" s="67"/>
    </row>
    <row r="101" spans="1:14" s="61" customFormat="1" ht="15.75" x14ac:dyDescent="0.3">
      <c r="A101" s="45"/>
      <c r="B101" s="45"/>
      <c r="C101" s="45" t="s">
        <v>37</v>
      </c>
      <c r="D101" s="45" t="s">
        <v>38</v>
      </c>
      <c r="E101" s="47">
        <v>1.87</v>
      </c>
      <c r="F101" s="48">
        <f>F100*E101</f>
        <v>14.586</v>
      </c>
      <c r="G101" s="49"/>
      <c r="H101" s="50"/>
      <c r="I101" s="51"/>
      <c r="J101" s="52"/>
      <c r="K101" s="51"/>
      <c r="L101" s="52"/>
      <c r="M101" s="49">
        <f>H101</f>
        <v>0</v>
      </c>
    </row>
    <row r="102" spans="1:14" s="61" customFormat="1" ht="15.75" x14ac:dyDescent="0.3">
      <c r="A102" s="45"/>
      <c r="B102" s="46"/>
      <c r="C102" s="45" t="s">
        <v>50</v>
      </c>
      <c r="D102" s="46" t="s">
        <v>6</v>
      </c>
      <c r="E102" s="47">
        <v>0.77</v>
      </c>
      <c r="F102" s="60">
        <f>F100*E102</f>
        <v>6.0060000000000002</v>
      </c>
      <c r="G102" s="67"/>
      <c r="H102" s="52"/>
      <c r="I102" s="51"/>
      <c r="J102" s="52"/>
      <c r="K102" s="49"/>
      <c r="L102" s="50"/>
      <c r="M102" s="49">
        <f>L102</f>
        <v>0</v>
      </c>
    </row>
    <row r="103" spans="1:14" s="61" customFormat="1" ht="15.75" x14ac:dyDescent="0.3">
      <c r="A103" s="45"/>
      <c r="B103" s="115"/>
      <c r="C103" s="45" t="s">
        <v>122</v>
      </c>
      <c r="D103" s="46" t="s">
        <v>39</v>
      </c>
      <c r="E103" s="47">
        <v>1.0149999999999999</v>
      </c>
      <c r="F103" s="48">
        <f>F100*E103</f>
        <v>7.9169999999999989</v>
      </c>
      <c r="G103" s="67"/>
      <c r="H103" s="52"/>
      <c r="I103" s="49"/>
      <c r="J103" s="50"/>
      <c r="K103" s="51"/>
      <c r="L103" s="52"/>
      <c r="M103" s="49">
        <f t="shared" ref="M103:M107" si="4">J103</f>
        <v>0</v>
      </c>
    </row>
    <row r="104" spans="1:14" s="61" customFormat="1" ht="15.75" x14ac:dyDescent="0.3">
      <c r="A104" s="45"/>
      <c r="B104" s="46"/>
      <c r="C104" s="45" t="s">
        <v>52</v>
      </c>
      <c r="D104" s="46" t="s">
        <v>51</v>
      </c>
      <c r="E104" s="66">
        <v>7.5399999999999995E-2</v>
      </c>
      <c r="F104" s="48">
        <f>F100*E104</f>
        <v>0.58811999999999998</v>
      </c>
      <c r="G104" s="67"/>
      <c r="H104" s="52"/>
      <c r="I104" s="49"/>
      <c r="J104" s="50"/>
      <c r="K104" s="51"/>
      <c r="L104" s="52"/>
      <c r="M104" s="49">
        <f t="shared" si="4"/>
        <v>0</v>
      </c>
    </row>
    <row r="105" spans="1:14" s="61" customFormat="1" ht="15.75" x14ac:dyDescent="0.3">
      <c r="A105" s="45"/>
      <c r="B105" s="46"/>
      <c r="C105" s="45" t="s">
        <v>53</v>
      </c>
      <c r="D105" s="46" t="s">
        <v>39</v>
      </c>
      <c r="E105" s="66">
        <f>0.08/100</f>
        <v>8.0000000000000004E-4</v>
      </c>
      <c r="F105" s="48">
        <f>F100*E105</f>
        <v>6.2399999999999999E-3</v>
      </c>
      <c r="G105" s="67"/>
      <c r="H105" s="52"/>
      <c r="I105" s="49"/>
      <c r="J105" s="50"/>
      <c r="K105" s="51"/>
      <c r="L105" s="52"/>
      <c r="M105" s="49">
        <f t="shared" si="4"/>
        <v>0</v>
      </c>
    </row>
    <row r="106" spans="1:14" s="46" customFormat="1" ht="15.75" x14ac:dyDescent="0.3">
      <c r="A106" s="167"/>
      <c r="B106" s="167"/>
      <c r="C106" s="167" t="s">
        <v>71</v>
      </c>
      <c r="D106" s="167" t="s">
        <v>46</v>
      </c>
      <c r="E106" s="166" t="s">
        <v>47</v>
      </c>
      <c r="F106" s="187">
        <v>0.31990000000000002</v>
      </c>
      <c r="G106" s="179"/>
      <c r="H106" s="180"/>
      <c r="I106" s="181"/>
      <c r="J106" s="181"/>
      <c r="K106" s="180"/>
      <c r="L106" s="180"/>
      <c r="M106" s="181">
        <f t="shared" si="4"/>
        <v>0</v>
      </c>
      <c r="N106" s="167"/>
    </row>
    <row r="107" spans="1:14" s="61" customFormat="1" ht="15.75" x14ac:dyDescent="0.3">
      <c r="A107" s="53"/>
      <c r="B107" s="54"/>
      <c r="C107" s="53" t="s">
        <v>48</v>
      </c>
      <c r="D107" s="54" t="s">
        <v>6</v>
      </c>
      <c r="E107" s="55">
        <v>7.0000000000000007E-2</v>
      </c>
      <c r="F107" s="56">
        <f>F100*E107</f>
        <v>0.54600000000000004</v>
      </c>
      <c r="G107" s="68"/>
      <c r="H107" s="69"/>
      <c r="I107" s="57"/>
      <c r="J107" s="58"/>
      <c r="K107" s="70"/>
      <c r="L107" s="69"/>
      <c r="M107" s="57">
        <f t="shared" si="4"/>
        <v>0</v>
      </c>
    </row>
    <row r="108" spans="1:14" s="44" customFormat="1" ht="15.75" x14ac:dyDescent="0.2">
      <c r="A108" s="41">
        <v>9</v>
      </c>
      <c r="B108" s="41" t="s">
        <v>124</v>
      </c>
      <c r="C108" s="41" t="s">
        <v>126</v>
      </c>
      <c r="D108" s="41" t="s">
        <v>39</v>
      </c>
      <c r="E108" s="42"/>
      <c r="F108" s="188">
        <v>5.6</v>
      </c>
      <c r="G108" s="64"/>
      <c r="H108" s="65"/>
      <c r="I108" s="64"/>
      <c r="J108" s="65"/>
      <c r="K108" s="62"/>
      <c r="M108" s="62"/>
    </row>
    <row r="109" spans="1:14" s="46" customFormat="1" ht="15.75" x14ac:dyDescent="0.3">
      <c r="A109" s="45"/>
      <c r="C109" s="45" t="s">
        <v>37</v>
      </c>
      <c r="D109" s="45" t="s">
        <v>38</v>
      </c>
      <c r="E109" s="47">
        <v>19.5</v>
      </c>
      <c r="F109" s="48">
        <f>F108*E109</f>
        <v>109.19999999999999</v>
      </c>
      <c r="G109" s="49"/>
      <c r="H109" s="50"/>
      <c r="I109" s="51"/>
      <c r="J109" s="52"/>
      <c r="K109" s="51"/>
      <c r="L109" s="52"/>
      <c r="M109" s="49">
        <f>H109</f>
        <v>0</v>
      </c>
    </row>
    <row r="110" spans="1:14" s="46" customFormat="1" ht="15.75" x14ac:dyDescent="0.3">
      <c r="A110" s="45"/>
      <c r="C110" s="45" t="s">
        <v>50</v>
      </c>
      <c r="D110" s="46" t="s">
        <v>6</v>
      </c>
      <c r="E110" s="47">
        <v>3.21</v>
      </c>
      <c r="F110" s="48">
        <f>F108*E110</f>
        <v>17.975999999999999</v>
      </c>
      <c r="G110" s="67"/>
      <c r="H110" s="52"/>
      <c r="I110" s="51"/>
      <c r="J110" s="52"/>
      <c r="K110" s="49"/>
      <c r="L110" s="50"/>
      <c r="M110" s="49">
        <f>L110</f>
        <v>0</v>
      </c>
    </row>
    <row r="111" spans="1:14" s="46" customFormat="1" ht="15.75" x14ac:dyDescent="0.3">
      <c r="A111" s="45"/>
      <c r="B111" s="72"/>
      <c r="C111" s="45" t="s">
        <v>125</v>
      </c>
      <c r="D111" s="46" t="s">
        <v>39</v>
      </c>
      <c r="E111" s="47">
        <v>1.0149999999999999</v>
      </c>
      <c r="F111" s="48">
        <f>F108*E111</f>
        <v>5.6839999999999993</v>
      </c>
      <c r="G111" s="67"/>
      <c r="H111" s="52"/>
      <c r="I111" s="49"/>
      <c r="J111" s="50"/>
      <c r="K111" s="51"/>
      <c r="L111" s="52"/>
      <c r="M111" s="49">
        <f t="shared" ref="M111:M118" si="5">J111</f>
        <v>0</v>
      </c>
    </row>
    <row r="112" spans="1:14" s="46" customFormat="1" ht="15.75" x14ac:dyDescent="0.3">
      <c r="A112" s="45"/>
      <c r="C112" s="45" t="s">
        <v>52</v>
      </c>
      <c r="D112" s="46" t="s">
        <v>51</v>
      </c>
      <c r="E112" s="47">
        <v>2.42</v>
      </c>
      <c r="F112" s="48">
        <f>F108*E112</f>
        <v>13.552</v>
      </c>
      <c r="G112" s="67"/>
      <c r="H112" s="52"/>
      <c r="I112" s="49"/>
      <c r="J112" s="50"/>
      <c r="K112" s="51"/>
      <c r="L112" s="52"/>
      <c r="M112" s="49">
        <f t="shared" si="5"/>
        <v>0</v>
      </c>
    </row>
    <row r="113" spans="1:14" s="59" customFormat="1" ht="15.75" x14ac:dyDescent="0.3">
      <c r="A113" s="45"/>
      <c r="B113" s="46"/>
      <c r="C113" s="45" t="s">
        <v>123</v>
      </c>
      <c r="D113" s="46" t="s">
        <v>39</v>
      </c>
      <c r="E113" s="66">
        <v>5.7599999999999998E-2</v>
      </c>
      <c r="F113" s="60">
        <f>F108*E113</f>
        <v>0.32255999999999996</v>
      </c>
      <c r="G113" s="67"/>
      <c r="H113" s="52"/>
      <c r="I113" s="49"/>
      <c r="J113" s="50"/>
      <c r="K113" s="51"/>
      <c r="L113" s="52"/>
      <c r="M113" s="49">
        <f t="shared" si="5"/>
        <v>0</v>
      </c>
    </row>
    <row r="114" spans="1:14" s="59" customFormat="1" ht="15.75" x14ac:dyDescent="0.3">
      <c r="A114" s="45"/>
      <c r="B114" s="46"/>
      <c r="C114" s="45" t="s">
        <v>53</v>
      </c>
      <c r="D114" s="46" t="s">
        <v>39</v>
      </c>
      <c r="E114" s="66">
        <v>1.6E-2</v>
      </c>
      <c r="F114" s="48">
        <f>F108*E114</f>
        <v>8.9599999999999999E-2</v>
      </c>
      <c r="G114" s="67"/>
      <c r="H114" s="52"/>
      <c r="I114" s="49"/>
      <c r="J114" s="50"/>
      <c r="K114" s="51"/>
      <c r="L114" s="52"/>
      <c r="M114" s="49">
        <f t="shared" si="5"/>
        <v>0</v>
      </c>
    </row>
    <row r="115" spans="1:14" s="59" customFormat="1" ht="15.75" x14ac:dyDescent="0.3">
      <c r="A115" s="45"/>
      <c r="B115" s="46"/>
      <c r="C115" s="45" t="s">
        <v>72</v>
      </c>
      <c r="D115" s="46" t="s">
        <v>64</v>
      </c>
      <c r="E115" s="47">
        <v>2.5</v>
      </c>
      <c r="F115" s="48">
        <f>F108*E115</f>
        <v>14</v>
      </c>
      <c r="G115" s="67"/>
      <c r="H115" s="52"/>
      <c r="I115" s="49"/>
      <c r="J115" s="50"/>
      <c r="K115" s="51"/>
      <c r="L115" s="52"/>
      <c r="M115" s="49">
        <f t="shared" si="5"/>
        <v>0</v>
      </c>
    </row>
    <row r="116" spans="1:14" s="59" customFormat="1" ht="15.75" x14ac:dyDescent="0.3">
      <c r="A116" s="45"/>
      <c r="B116" s="46"/>
      <c r="C116" s="45" t="s">
        <v>70</v>
      </c>
      <c r="D116" s="46" t="s">
        <v>46</v>
      </c>
      <c r="E116" s="123" t="s">
        <v>47</v>
      </c>
      <c r="F116" s="114">
        <v>0.1754</v>
      </c>
      <c r="G116" s="161"/>
      <c r="H116" s="160"/>
      <c r="I116" s="49"/>
      <c r="J116" s="50"/>
      <c r="K116" s="159"/>
      <c r="L116" s="160"/>
      <c r="M116" s="49">
        <f>J116</f>
        <v>0</v>
      </c>
    </row>
    <row r="117" spans="1:14" s="46" customFormat="1" ht="15.75" x14ac:dyDescent="0.3">
      <c r="A117" s="167"/>
      <c r="B117" s="167"/>
      <c r="C117" s="167" t="s">
        <v>71</v>
      </c>
      <c r="D117" s="167" t="s">
        <v>46</v>
      </c>
      <c r="E117" s="166" t="s">
        <v>47</v>
      </c>
      <c r="F117" s="187">
        <v>0.79039999999999999</v>
      </c>
      <c r="G117" s="179"/>
      <c r="H117" s="180"/>
      <c r="I117" s="181"/>
      <c r="J117" s="181"/>
      <c r="K117" s="180"/>
      <c r="L117" s="180"/>
      <c r="M117" s="181">
        <f t="shared" ref="M117" si="6">J117</f>
        <v>0</v>
      </c>
      <c r="N117" s="167"/>
    </row>
    <row r="118" spans="1:14" s="59" customFormat="1" ht="15.75" x14ac:dyDescent="0.3">
      <c r="A118" s="53"/>
      <c r="B118" s="54"/>
      <c r="C118" s="53" t="s">
        <v>48</v>
      </c>
      <c r="D118" s="54" t="s">
        <v>6</v>
      </c>
      <c r="E118" s="55">
        <v>0.6</v>
      </c>
      <c r="F118" s="56">
        <f>F108*E118</f>
        <v>3.36</v>
      </c>
      <c r="G118" s="68"/>
      <c r="H118" s="69"/>
      <c r="I118" s="57"/>
      <c r="J118" s="58"/>
      <c r="K118" s="70"/>
      <c r="L118" s="69"/>
      <c r="M118" s="57">
        <f t="shared" si="5"/>
        <v>0</v>
      </c>
    </row>
    <row r="119" spans="1:14" s="61" customFormat="1" ht="15.75" x14ac:dyDescent="0.3">
      <c r="A119" s="45">
        <v>10</v>
      </c>
      <c r="B119" s="45" t="s">
        <v>127</v>
      </c>
      <c r="C119" s="45" t="s">
        <v>129</v>
      </c>
      <c r="D119" s="46" t="s">
        <v>39</v>
      </c>
      <c r="E119" s="47"/>
      <c r="F119" s="60">
        <v>6.3</v>
      </c>
      <c r="G119" s="49"/>
      <c r="H119" s="189"/>
      <c r="I119" s="49"/>
      <c r="J119" s="46"/>
      <c r="K119" s="67"/>
      <c r="L119" s="163"/>
      <c r="M119" s="49"/>
    </row>
    <row r="120" spans="1:14" s="61" customFormat="1" ht="15.75" x14ac:dyDescent="0.3">
      <c r="A120" s="45"/>
      <c r="B120" s="116"/>
      <c r="C120" s="45" t="s">
        <v>37</v>
      </c>
      <c r="D120" s="45" t="s">
        <v>38</v>
      </c>
      <c r="E120" s="47">
        <v>14.7</v>
      </c>
      <c r="F120" s="48">
        <f>F119*E120</f>
        <v>92.61</v>
      </c>
      <c r="G120" s="49"/>
      <c r="H120" s="50"/>
      <c r="I120" s="51"/>
      <c r="J120" s="52"/>
      <c r="K120" s="51"/>
      <c r="L120" s="52"/>
      <c r="M120" s="49">
        <f>H120</f>
        <v>0</v>
      </c>
    </row>
    <row r="121" spans="1:14" s="61" customFormat="1" ht="15.75" x14ac:dyDescent="0.3">
      <c r="A121" s="45"/>
      <c r="B121" s="46"/>
      <c r="C121" s="45" t="s">
        <v>50</v>
      </c>
      <c r="D121" s="46" t="s">
        <v>6</v>
      </c>
      <c r="E121" s="47">
        <v>1.21</v>
      </c>
      <c r="F121" s="48">
        <f>F119*E121</f>
        <v>7.6229999999999993</v>
      </c>
      <c r="G121" s="67"/>
      <c r="H121" s="52"/>
      <c r="I121" s="51"/>
      <c r="J121" s="52"/>
      <c r="K121" s="49"/>
      <c r="L121" s="50"/>
      <c r="M121" s="49">
        <f>L121</f>
        <v>0</v>
      </c>
    </row>
    <row r="122" spans="1:14" s="61" customFormat="1" ht="15.75" x14ac:dyDescent="0.3">
      <c r="A122" s="45"/>
      <c r="B122" s="72"/>
      <c r="C122" s="45" t="s">
        <v>125</v>
      </c>
      <c r="D122" s="46" t="s">
        <v>39</v>
      </c>
      <c r="E122" s="47">
        <v>1</v>
      </c>
      <c r="F122" s="48">
        <f>F119*E122</f>
        <v>6.3</v>
      </c>
      <c r="G122" s="67"/>
      <c r="H122" s="52"/>
      <c r="I122" s="49"/>
      <c r="J122" s="50"/>
      <c r="K122" s="51"/>
      <c r="L122" s="52"/>
      <c r="M122" s="49">
        <f t="shared" ref="M122:M129" si="7">J122</f>
        <v>0</v>
      </c>
    </row>
    <row r="123" spans="1:14" s="61" customFormat="1" ht="15.75" x14ac:dyDescent="0.3">
      <c r="A123" s="45"/>
      <c r="B123" s="46"/>
      <c r="C123" s="45" t="s">
        <v>52</v>
      </c>
      <c r="D123" s="46" t="s">
        <v>51</v>
      </c>
      <c r="E123" s="47">
        <v>2.46</v>
      </c>
      <c r="F123" s="48">
        <f>F119*E123</f>
        <v>15.497999999999999</v>
      </c>
      <c r="G123" s="67"/>
      <c r="H123" s="52"/>
      <c r="I123" s="49"/>
      <c r="J123" s="50"/>
      <c r="K123" s="51"/>
      <c r="L123" s="52"/>
      <c r="M123" s="49">
        <f t="shared" si="7"/>
        <v>0</v>
      </c>
    </row>
    <row r="124" spans="1:14" s="61" customFormat="1" ht="15.75" x14ac:dyDescent="0.3">
      <c r="A124" s="45"/>
      <c r="B124" s="46"/>
      <c r="C124" s="190" t="s">
        <v>128</v>
      </c>
      <c r="D124" s="46" t="s">
        <v>39</v>
      </c>
      <c r="E124" s="66">
        <v>1.6E-2</v>
      </c>
      <c r="F124" s="60">
        <f>F119*E124</f>
        <v>0.1008</v>
      </c>
      <c r="G124" s="67"/>
      <c r="H124" s="52"/>
      <c r="I124" s="49"/>
      <c r="J124" s="50"/>
      <c r="K124" s="51"/>
      <c r="L124" s="52"/>
      <c r="M124" s="49">
        <f t="shared" si="7"/>
        <v>0</v>
      </c>
    </row>
    <row r="125" spans="1:14" s="61" customFormat="1" ht="15.75" x14ac:dyDescent="0.3">
      <c r="A125" s="45"/>
      <c r="B125" s="46"/>
      <c r="C125" s="45" t="s">
        <v>53</v>
      </c>
      <c r="D125" s="46" t="s">
        <v>39</v>
      </c>
      <c r="E125" s="66">
        <v>7.0000000000000001E-3</v>
      </c>
      <c r="F125" s="48">
        <f>F119*E125</f>
        <v>4.41E-2</v>
      </c>
      <c r="G125" s="67"/>
      <c r="H125" s="52"/>
      <c r="I125" s="49"/>
      <c r="J125" s="50"/>
      <c r="K125" s="51"/>
      <c r="L125" s="52"/>
      <c r="M125" s="49">
        <f t="shared" si="7"/>
        <v>0</v>
      </c>
    </row>
    <row r="126" spans="1:14" s="61" customFormat="1" ht="15.75" x14ac:dyDescent="0.3">
      <c r="A126" s="45"/>
      <c r="B126" s="46"/>
      <c r="C126" s="45" t="s">
        <v>72</v>
      </c>
      <c r="D126" s="46" t="s">
        <v>64</v>
      </c>
      <c r="E126" s="47">
        <v>3.3</v>
      </c>
      <c r="F126" s="48">
        <f>F119*E126</f>
        <v>20.79</v>
      </c>
      <c r="G126" s="67"/>
      <c r="H126" s="52"/>
      <c r="I126" s="49"/>
      <c r="J126" s="50"/>
      <c r="K126" s="51"/>
      <c r="L126" s="52"/>
      <c r="M126" s="49">
        <f t="shared" si="7"/>
        <v>0</v>
      </c>
    </row>
    <row r="127" spans="1:14" s="59" customFormat="1" ht="15.75" x14ac:dyDescent="0.3">
      <c r="A127" s="45"/>
      <c r="B127" s="46"/>
      <c r="C127" s="45" t="s">
        <v>70</v>
      </c>
      <c r="D127" s="46" t="s">
        <v>46</v>
      </c>
      <c r="E127" s="123" t="s">
        <v>47</v>
      </c>
      <c r="F127" s="114">
        <v>0.16589999999999999</v>
      </c>
      <c r="G127" s="161"/>
      <c r="H127" s="160"/>
      <c r="I127" s="49"/>
      <c r="J127" s="50"/>
      <c r="K127" s="159"/>
      <c r="L127" s="160"/>
      <c r="M127" s="49">
        <f>J127</f>
        <v>0</v>
      </c>
    </row>
    <row r="128" spans="1:14" s="46" customFormat="1" ht="15.75" x14ac:dyDescent="0.3">
      <c r="A128" s="167"/>
      <c r="B128" s="167"/>
      <c r="C128" s="167" t="s">
        <v>71</v>
      </c>
      <c r="D128" s="167" t="s">
        <v>46</v>
      </c>
      <c r="E128" s="166" t="s">
        <v>47</v>
      </c>
      <c r="F128" s="187">
        <v>1.0374000000000001</v>
      </c>
      <c r="G128" s="179"/>
      <c r="H128" s="180"/>
      <c r="I128" s="181"/>
      <c r="J128" s="181"/>
      <c r="K128" s="180"/>
      <c r="L128" s="180"/>
      <c r="M128" s="181">
        <f t="shared" ref="M128" si="8">J128</f>
        <v>0</v>
      </c>
      <c r="N128" s="167"/>
    </row>
    <row r="129" spans="1:14" s="61" customFormat="1" ht="15.75" x14ac:dyDescent="0.3">
      <c r="A129" s="53"/>
      <c r="B129" s="54"/>
      <c r="C129" s="53" t="s">
        <v>48</v>
      </c>
      <c r="D129" s="54" t="s">
        <v>6</v>
      </c>
      <c r="E129" s="55">
        <v>0.9</v>
      </c>
      <c r="F129" s="56">
        <f>F119*E129</f>
        <v>5.67</v>
      </c>
      <c r="G129" s="68"/>
      <c r="H129" s="69"/>
      <c r="I129" s="57"/>
      <c r="J129" s="58"/>
      <c r="K129" s="70"/>
      <c r="L129" s="69"/>
      <c r="M129" s="57">
        <f t="shared" si="7"/>
        <v>0</v>
      </c>
      <c r="N129" s="186"/>
    </row>
    <row r="130" spans="1:14" s="61" customFormat="1" ht="15.75" x14ac:dyDescent="0.3">
      <c r="A130" s="45">
        <v>11</v>
      </c>
      <c r="B130" s="45" t="s">
        <v>130</v>
      </c>
      <c r="C130" s="45" t="s">
        <v>131</v>
      </c>
      <c r="D130" s="46" t="s">
        <v>39</v>
      </c>
      <c r="E130" s="47"/>
      <c r="F130" s="60">
        <v>9.1999999999999993</v>
      </c>
      <c r="G130" s="67"/>
      <c r="H130" s="163"/>
      <c r="I130" s="67"/>
      <c r="J130" s="163"/>
      <c r="K130" s="67"/>
      <c r="L130" s="163"/>
      <c r="M130" s="67"/>
    </row>
    <row r="131" spans="1:14" s="61" customFormat="1" ht="15.75" x14ac:dyDescent="0.3">
      <c r="A131" s="45"/>
      <c r="B131" s="116"/>
      <c r="C131" s="45" t="s">
        <v>37</v>
      </c>
      <c r="D131" s="45" t="s">
        <v>38</v>
      </c>
      <c r="E131" s="47">
        <v>8.4</v>
      </c>
      <c r="F131" s="48">
        <f>F130*E131</f>
        <v>77.28</v>
      </c>
      <c r="G131" s="49"/>
      <c r="H131" s="50"/>
      <c r="I131" s="51"/>
      <c r="J131" s="52"/>
      <c r="K131" s="51"/>
      <c r="L131" s="52"/>
      <c r="M131" s="49">
        <f>H131</f>
        <v>0</v>
      </c>
    </row>
    <row r="132" spans="1:14" s="61" customFormat="1" ht="15.75" x14ac:dyDescent="0.3">
      <c r="A132" s="45"/>
      <c r="B132" s="46"/>
      <c r="C132" s="45" t="s">
        <v>50</v>
      </c>
      <c r="D132" s="46" t="s">
        <v>6</v>
      </c>
      <c r="E132" s="47">
        <v>0.81</v>
      </c>
      <c r="F132" s="48">
        <f>F130*E132</f>
        <v>7.452</v>
      </c>
      <c r="G132" s="67"/>
      <c r="H132" s="52"/>
      <c r="I132" s="51"/>
      <c r="J132" s="52"/>
      <c r="K132" s="49"/>
      <c r="L132" s="50"/>
      <c r="M132" s="49">
        <f>L132</f>
        <v>0</v>
      </c>
    </row>
    <row r="133" spans="1:14" s="61" customFormat="1" ht="15.75" x14ac:dyDescent="0.3">
      <c r="A133" s="45"/>
      <c r="B133" s="115"/>
      <c r="C133" s="45" t="s">
        <v>125</v>
      </c>
      <c r="D133" s="46" t="s">
        <v>39</v>
      </c>
      <c r="E133" s="47">
        <v>1.0149999999999999</v>
      </c>
      <c r="F133" s="48">
        <f>F130*E133</f>
        <v>9.3379999999999992</v>
      </c>
      <c r="G133" s="67"/>
      <c r="H133" s="52"/>
      <c r="I133" s="49"/>
      <c r="J133" s="50"/>
      <c r="K133" s="51"/>
      <c r="L133" s="52"/>
      <c r="M133" s="49">
        <f t="shared" ref="M133:M140" si="9">J133</f>
        <v>0</v>
      </c>
    </row>
    <row r="134" spans="1:14" s="61" customFormat="1" ht="15.75" x14ac:dyDescent="0.3">
      <c r="A134" s="45"/>
      <c r="B134" s="72"/>
      <c r="C134" s="45" t="s">
        <v>52</v>
      </c>
      <c r="D134" s="46" t="s">
        <v>51</v>
      </c>
      <c r="E134" s="47">
        <v>1.37</v>
      </c>
      <c r="F134" s="48">
        <f>F130*E134</f>
        <v>12.603999999999999</v>
      </c>
      <c r="G134" s="67"/>
      <c r="H134" s="52"/>
      <c r="I134" s="49"/>
      <c r="J134" s="50"/>
      <c r="K134" s="51"/>
      <c r="L134" s="52"/>
      <c r="M134" s="49">
        <f t="shared" si="9"/>
        <v>0</v>
      </c>
    </row>
    <row r="135" spans="1:14" s="61" customFormat="1" ht="15.75" x14ac:dyDescent="0.3">
      <c r="A135" s="45"/>
      <c r="B135" s="72"/>
      <c r="C135" s="45" t="s">
        <v>132</v>
      </c>
      <c r="D135" s="46" t="s">
        <v>39</v>
      </c>
      <c r="E135" s="66">
        <v>8.3999999999999995E-3</v>
      </c>
      <c r="F135" s="48">
        <f>F130*E135</f>
        <v>7.7279999999999988E-2</v>
      </c>
      <c r="G135" s="67"/>
      <c r="H135" s="52"/>
      <c r="I135" s="49"/>
      <c r="J135" s="50"/>
      <c r="K135" s="51"/>
      <c r="L135" s="52"/>
      <c r="M135" s="49">
        <f t="shared" si="9"/>
        <v>0</v>
      </c>
    </row>
    <row r="136" spans="1:14" s="61" customFormat="1" ht="15.75" x14ac:dyDescent="0.3">
      <c r="A136" s="45"/>
      <c r="B136" s="72"/>
      <c r="C136" s="45" t="s">
        <v>133</v>
      </c>
      <c r="D136" s="46" t="s">
        <v>39</v>
      </c>
      <c r="E136" s="66">
        <v>2.5600000000000001E-2</v>
      </c>
      <c r="F136" s="60">
        <f>F130*E136</f>
        <v>0.23551999999999998</v>
      </c>
      <c r="G136" s="67"/>
      <c r="H136" s="52"/>
      <c r="I136" s="49"/>
      <c r="J136" s="50"/>
      <c r="K136" s="51"/>
      <c r="L136" s="52"/>
      <c r="M136" s="49">
        <f t="shared" si="9"/>
        <v>0</v>
      </c>
    </row>
    <row r="137" spans="1:14" s="61" customFormat="1" ht="15.75" x14ac:dyDescent="0.3">
      <c r="A137" s="45"/>
      <c r="B137" s="72"/>
      <c r="C137" s="45" t="s">
        <v>53</v>
      </c>
      <c r="D137" s="46" t="s">
        <v>39</v>
      </c>
      <c r="E137" s="66">
        <v>2.5999999999999999E-3</v>
      </c>
      <c r="F137" s="48">
        <f>F130*E137</f>
        <v>2.3919999999999997E-2</v>
      </c>
      <c r="G137" s="67"/>
      <c r="H137" s="52"/>
      <c r="I137" s="49"/>
      <c r="J137" s="50"/>
      <c r="K137" s="51"/>
      <c r="L137" s="52"/>
      <c r="M137" s="49">
        <f t="shared" si="9"/>
        <v>0</v>
      </c>
    </row>
    <row r="138" spans="1:14" s="59" customFormat="1" ht="15.75" x14ac:dyDescent="0.3">
      <c r="A138" s="45"/>
      <c r="B138" s="46"/>
      <c r="C138" s="45" t="s">
        <v>70</v>
      </c>
      <c r="D138" s="46" t="s">
        <v>46</v>
      </c>
      <c r="E138" s="123" t="s">
        <v>47</v>
      </c>
      <c r="F138" s="114">
        <v>3.5200000000000002E-2</v>
      </c>
      <c r="G138" s="161"/>
      <c r="H138" s="160"/>
      <c r="I138" s="49"/>
      <c r="J138" s="50"/>
      <c r="K138" s="159"/>
      <c r="L138" s="160"/>
      <c r="M138" s="49">
        <f>J138</f>
        <v>0</v>
      </c>
    </row>
    <row r="139" spans="1:14" s="46" customFormat="1" ht="15.75" x14ac:dyDescent="0.3">
      <c r="A139" s="167"/>
      <c r="B139" s="167"/>
      <c r="C139" s="167" t="s">
        <v>71</v>
      </c>
      <c r="D139" s="167" t="s">
        <v>46</v>
      </c>
      <c r="E139" s="166" t="s">
        <v>47</v>
      </c>
      <c r="F139" s="187">
        <v>0.47520000000000001</v>
      </c>
      <c r="G139" s="179"/>
      <c r="H139" s="180"/>
      <c r="I139" s="181"/>
      <c r="J139" s="181"/>
      <c r="K139" s="180"/>
      <c r="L139" s="180"/>
      <c r="M139" s="181">
        <f t="shared" ref="M139" si="10">J139</f>
        <v>0</v>
      </c>
      <c r="N139" s="167"/>
    </row>
    <row r="140" spans="1:14" s="61" customFormat="1" ht="15.75" x14ac:dyDescent="0.3">
      <c r="A140" s="53"/>
      <c r="B140" s="54"/>
      <c r="C140" s="53" t="s">
        <v>48</v>
      </c>
      <c r="D140" s="54" t="s">
        <v>6</v>
      </c>
      <c r="E140" s="55">
        <v>0.39</v>
      </c>
      <c r="F140" s="56">
        <f>F130*E140</f>
        <v>3.5879999999999996</v>
      </c>
      <c r="G140" s="68"/>
      <c r="H140" s="69"/>
      <c r="I140" s="57"/>
      <c r="J140" s="58"/>
      <c r="K140" s="70"/>
      <c r="L140" s="69"/>
      <c r="M140" s="57">
        <f t="shared" si="9"/>
        <v>0</v>
      </c>
      <c r="N140" s="186"/>
    </row>
    <row r="141" spans="1:14" s="63" customFormat="1" ht="31.5" x14ac:dyDescent="0.2">
      <c r="A141" s="41">
        <v>12</v>
      </c>
      <c r="B141" s="105" t="s">
        <v>134</v>
      </c>
      <c r="C141" s="41" t="s">
        <v>137</v>
      </c>
      <c r="D141" s="152" t="s">
        <v>39</v>
      </c>
      <c r="E141" s="191"/>
      <c r="F141" s="43">
        <v>2.8</v>
      </c>
      <c r="G141" s="192"/>
      <c r="H141" s="193"/>
      <c r="I141" s="192"/>
      <c r="J141" s="193"/>
      <c r="K141" s="192"/>
      <c r="L141" s="193"/>
      <c r="M141" s="192"/>
    </row>
    <row r="142" spans="1:14" s="61" customFormat="1" ht="15.75" x14ac:dyDescent="0.3">
      <c r="A142" s="45"/>
      <c r="B142" s="116"/>
      <c r="C142" s="45" t="s">
        <v>37</v>
      </c>
      <c r="D142" s="45" t="s">
        <v>38</v>
      </c>
      <c r="E142" s="47">
        <v>8.82</v>
      </c>
      <c r="F142" s="48">
        <f>F141*E142</f>
        <v>24.695999999999998</v>
      </c>
      <c r="G142" s="49"/>
      <c r="H142" s="50"/>
      <c r="I142" s="51"/>
      <c r="J142" s="52"/>
      <c r="K142" s="51"/>
      <c r="L142" s="52"/>
      <c r="M142" s="49">
        <f>H142</f>
        <v>0</v>
      </c>
    </row>
    <row r="143" spans="1:14" s="61" customFormat="1" ht="15.75" x14ac:dyDescent="0.3">
      <c r="A143" s="45"/>
      <c r="B143" s="46"/>
      <c r="C143" s="45" t="s">
        <v>50</v>
      </c>
      <c r="D143" s="46" t="s">
        <v>6</v>
      </c>
      <c r="E143" s="47">
        <v>1.24</v>
      </c>
      <c r="F143" s="48">
        <f>F141*E143</f>
        <v>3.472</v>
      </c>
      <c r="G143" s="67"/>
      <c r="H143" s="52"/>
      <c r="I143" s="51"/>
      <c r="J143" s="52"/>
      <c r="K143" s="49"/>
      <c r="L143" s="50"/>
      <c r="M143" s="49">
        <f>L143</f>
        <v>0</v>
      </c>
    </row>
    <row r="144" spans="1:14" s="61" customFormat="1" ht="15.75" x14ac:dyDescent="0.3">
      <c r="A144" s="45"/>
      <c r="B144" s="72"/>
      <c r="C144" s="45" t="s">
        <v>125</v>
      </c>
      <c r="D144" s="46" t="s">
        <v>39</v>
      </c>
      <c r="E144" s="47">
        <v>1.0149999999999999</v>
      </c>
      <c r="F144" s="48">
        <f>F141*E144</f>
        <v>2.8419999999999996</v>
      </c>
      <c r="G144" s="67"/>
      <c r="H144" s="52"/>
      <c r="I144" s="49"/>
      <c r="J144" s="50"/>
      <c r="K144" s="51"/>
      <c r="L144" s="52"/>
      <c r="M144" s="49">
        <f t="shared" ref="M144:M151" si="11">J144</f>
        <v>0</v>
      </c>
    </row>
    <row r="145" spans="1:14" s="61" customFormat="1" ht="15.75" x14ac:dyDescent="0.3">
      <c r="A145" s="45"/>
      <c r="B145" s="46"/>
      <c r="C145" s="45" t="s">
        <v>52</v>
      </c>
      <c r="D145" s="46" t="s">
        <v>51</v>
      </c>
      <c r="E145" s="47">
        <v>1.84</v>
      </c>
      <c r="F145" s="48">
        <f>F141*E145</f>
        <v>5.1520000000000001</v>
      </c>
      <c r="G145" s="67"/>
      <c r="H145" s="52"/>
      <c r="I145" s="49"/>
      <c r="J145" s="50"/>
      <c r="K145" s="51"/>
      <c r="L145" s="52"/>
      <c r="M145" s="49">
        <f t="shared" si="11"/>
        <v>0</v>
      </c>
    </row>
    <row r="146" spans="1:14" s="61" customFormat="1" ht="15.75" x14ac:dyDescent="0.3">
      <c r="A146" s="45"/>
      <c r="B146" s="46"/>
      <c r="C146" s="45" t="s">
        <v>135</v>
      </c>
      <c r="D146" s="46" t="s">
        <v>39</v>
      </c>
      <c r="E146" s="66">
        <v>3.3999999999999998E-3</v>
      </c>
      <c r="F146" s="48">
        <f>F141*E146</f>
        <v>9.5199999999999989E-3</v>
      </c>
      <c r="G146" s="67"/>
      <c r="H146" s="52"/>
      <c r="I146" s="49"/>
      <c r="J146" s="50"/>
      <c r="K146" s="51"/>
      <c r="L146" s="52"/>
      <c r="M146" s="49">
        <f t="shared" si="11"/>
        <v>0</v>
      </c>
    </row>
    <row r="147" spans="1:14" s="61" customFormat="1" ht="15.75" x14ac:dyDescent="0.3">
      <c r="A147" s="45"/>
      <c r="B147" s="46"/>
      <c r="C147" s="45" t="s">
        <v>53</v>
      </c>
      <c r="D147" s="46" t="s">
        <v>39</v>
      </c>
      <c r="E147" s="66">
        <v>4.8300000000000003E-2</v>
      </c>
      <c r="F147" s="48">
        <f>F141*E147</f>
        <v>0.13524</v>
      </c>
      <c r="G147" s="67"/>
      <c r="H147" s="52"/>
      <c r="I147" s="49"/>
      <c r="J147" s="50"/>
      <c r="K147" s="51"/>
      <c r="L147" s="52"/>
      <c r="M147" s="49">
        <f t="shared" si="11"/>
        <v>0</v>
      </c>
    </row>
    <row r="148" spans="1:14" s="61" customFormat="1" ht="15.75" x14ac:dyDescent="0.3">
      <c r="A148" s="45"/>
      <c r="B148" s="46"/>
      <c r="C148" s="45" t="s">
        <v>136</v>
      </c>
      <c r="D148" s="46" t="s">
        <v>64</v>
      </c>
      <c r="E148" s="47">
        <v>2.2000000000000002</v>
      </c>
      <c r="F148" s="48">
        <f>F141*E148</f>
        <v>6.16</v>
      </c>
      <c r="G148" s="67"/>
      <c r="H148" s="52"/>
      <c r="I148" s="49"/>
      <c r="J148" s="50"/>
      <c r="K148" s="51"/>
      <c r="L148" s="52"/>
      <c r="M148" s="49">
        <f t="shared" si="11"/>
        <v>0</v>
      </c>
    </row>
    <row r="149" spans="1:14" s="61" customFormat="1" ht="15.75" x14ac:dyDescent="0.3">
      <c r="A149" s="45"/>
      <c r="B149" s="46"/>
      <c r="C149" s="45" t="s">
        <v>72</v>
      </c>
      <c r="D149" s="46" t="s">
        <v>64</v>
      </c>
      <c r="E149" s="47">
        <v>1.3</v>
      </c>
      <c r="F149" s="48">
        <f>F141*E149</f>
        <v>3.6399999999999997</v>
      </c>
      <c r="G149" s="67"/>
      <c r="H149" s="52"/>
      <c r="I149" s="49"/>
      <c r="J149" s="50"/>
      <c r="K149" s="51"/>
      <c r="L149" s="52"/>
      <c r="M149" s="49">
        <f t="shared" si="11"/>
        <v>0</v>
      </c>
    </row>
    <row r="150" spans="1:14" s="46" customFormat="1" ht="15.75" x14ac:dyDescent="0.3">
      <c r="A150" s="167"/>
      <c r="B150" s="167"/>
      <c r="C150" s="167" t="s">
        <v>71</v>
      </c>
      <c r="D150" s="167" t="s">
        <v>46</v>
      </c>
      <c r="E150" s="166" t="s">
        <v>47</v>
      </c>
      <c r="F150" s="187">
        <v>5.8000000000000003E-2</v>
      </c>
      <c r="G150" s="179"/>
      <c r="H150" s="180"/>
      <c r="I150" s="181"/>
      <c r="J150" s="181"/>
      <c r="K150" s="180"/>
      <c r="L150" s="180"/>
      <c r="M150" s="181">
        <f t="shared" ref="M150" si="12">J150</f>
        <v>0</v>
      </c>
      <c r="N150" s="167"/>
    </row>
    <row r="151" spans="1:14" s="59" customFormat="1" ht="15.75" x14ac:dyDescent="0.3">
      <c r="A151" s="53"/>
      <c r="B151" s="54"/>
      <c r="C151" s="53" t="s">
        <v>48</v>
      </c>
      <c r="D151" s="54" t="s">
        <v>6</v>
      </c>
      <c r="E151" s="55">
        <v>0.53</v>
      </c>
      <c r="F151" s="56">
        <f>F141*E151</f>
        <v>1.484</v>
      </c>
      <c r="G151" s="194"/>
      <c r="H151" s="195"/>
      <c r="I151" s="57"/>
      <c r="J151" s="58"/>
      <c r="K151" s="70"/>
      <c r="L151" s="69"/>
      <c r="M151" s="57">
        <f t="shared" si="11"/>
        <v>0</v>
      </c>
    </row>
    <row r="152" spans="1:14" s="152" customFormat="1" ht="31.5" x14ac:dyDescent="0.2">
      <c r="A152" s="41">
        <v>13</v>
      </c>
      <c r="B152" s="127" t="s">
        <v>138</v>
      </c>
      <c r="C152" s="41" t="s">
        <v>140</v>
      </c>
      <c r="D152" s="165" t="s">
        <v>51</v>
      </c>
      <c r="E152" s="42"/>
      <c r="F152" s="43">
        <v>10</v>
      </c>
      <c r="G152" s="64"/>
      <c r="H152" s="65"/>
      <c r="I152" s="148"/>
      <c r="J152" s="44"/>
      <c r="K152" s="64"/>
      <c r="L152" s="65"/>
      <c r="M152" s="62"/>
    </row>
    <row r="153" spans="1:14" s="46" customFormat="1" ht="15.75" x14ac:dyDescent="0.3">
      <c r="A153" s="45"/>
      <c r="C153" s="45" t="s">
        <v>37</v>
      </c>
      <c r="D153" s="45" t="s">
        <v>38</v>
      </c>
      <c r="E153" s="47">
        <f>33.6/100</f>
        <v>0.33600000000000002</v>
      </c>
      <c r="F153" s="48">
        <f>F152*E153</f>
        <v>3.3600000000000003</v>
      </c>
      <c r="G153" s="49"/>
      <c r="H153" s="50"/>
      <c r="I153" s="51"/>
      <c r="J153" s="52"/>
      <c r="K153" s="51"/>
      <c r="L153" s="52"/>
      <c r="M153" s="49">
        <f>H153</f>
        <v>0</v>
      </c>
    </row>
    <row r="154" spans="1:14" s="46" customFormat="1" ht="15.75" x14ac:dyDescent="0.3">
      <c r="A154" s="45"/>
      <c r="C154" s="45" t="s">
        <v>50</v>
      </c>
      <c r="D154" s="46" t="s">
        <v>6</v>
      </c>
      <c r="E154" s="47">
        <f>1.5/100</f>
        <v>1.4999999999999999E-2</v>
      </c>
      <c r="F154" s="60">
        <f>F152*E154</f>
        <v>0.15</v>
      </c>
      <c r="G154" s="67"/>
      <c r="H154" s="52"/>
      <c r="I154" s="51"/>
      <c r="J154" s="52"/>
      <c r="K154" s="49"/>
      <c r="L154" s="50"/>
      <c r="M154" s="49">
        <f>L154</f>
        <v>0</v>
      </c>
    </row>
    <row r="155" spans="1:14" s="162" customFormat="1" ht="15.75" x14ac:dyDescent="0.3">
      <c r="A155" s="45"/>
      <c r="B155" s="46"/>
      <c r="C155" s="45" t="s">
        <v>139</v>
      </c>
      <c r="D155" s="46" t="s">
        <v>46</v>
      </c>
      <c r="E155" s="47">
        <v>2.3999999999999998E-3</v>
      </c>
      <c r="F155" s="60">
        <f>F152*E155</f>
        <v>2.3999999999999997E-2</v>
      </c>
      <c r="G155" s="67"/>
      <c r="H155" s="52"/>
      <c r="I155" s="49"/>
      <c r="J155" s="50"/>
      <c r="K155" s="51"/>
      <c r="L155" s="52"/>
      <c r="M155" s="49">
        <f>J155</f>
        <v>0</v>
      </c>
    </row>
    <row r="156" spans="1:14" s="162" customFormat="1" ht="15.75" x14ac:dyDescent="0.3">
      <c r="A156" s="53"/>
      <c r="B156" s="54"/>
      <c r="C156" s="53" t="s">
        <v>48</v>
      </c>
      <c r="D156" s="54" t="s">
        <v>6</v>
      </c>
      <c r="E156" s="55">
        <f>2.28/100</f>
        <v>2.2799999999999997E-2</v>
      </c>
      <c r="F156" s="56">
        <f>F152*E156</f>
        <v>0.22799999999999998</v>
      </c>
      <c r="G156" s="68"/>
      <c r="H156" s="69"/>
      <c r="I156" s="57"/>
      <c r="J156" s="58"/>
      <c r="K156" s="70"/>
      <c r="L156" s="69"/>
      <c r="M156" s="57">
        <f>J156</f>
        <v>0</v>
      </c>
    </row>
    <row r="157" spans="1:14" s="126" customFormat="1" ht="18.75" customHeight="1" x14ac:dyDescent="0.3">
      <c r="A157" s="45">
        <v>14</v>
      </c>
      <c r="B157" s="45" t="s">
        <v>141</v>
      </c>
      <c r="C157" s="167" t="s">
        <v>142</v>
      </c>
      <c r="D157" s="167" t="s">
        <v>39</v>
      </c>
      <c r="E157" s="167"/>
      <c r="F157" s="181">
        <v>0.2</v>
      </c>
      <c r="G157" s="51"/>
      <c r="H157" s="52"/>
      <c r="I157" s="51"/>
      <c r="J157" s="52"/>
      <c r="K157" s="49"/>
      <c r="L157" s="50"/>
      <c r="M157" s="49"/>
    </row>
    <row r="158" spans="1:14" s="126" customFormat="1" x14ac:dyDescent="0.3">
      <c r="A158" s="45"/>
      <c r="C158" s="45" t="s">
        <v>37</v>
      </c>
      <c r="D158" s="45" t="s">
        <v>38</v>
      </c>
      <c r="E158" s="47">
        <v>23.8</v>
      </c>
      <c r="F158" s="196">
        <f>F157*E158</f>
        <v>4.7600000000000007</v>
      </c>
      <c r="G158" s="49"/>
      <c r="H158" s="50"/>
      <c r="I158" s="51"/>
      <c r="J158" s="52"/>
      <c r="K158" s="51"/>
      <c r="L158" s="52"/>
      <c r="M158" s="49">
        <f>H158</f>
        <v>0</v>
      </c>
    </row>
    <row r="159" spans="1:14" s="126" customFormat="1" x14ac:dyDescent="0.3">
      <c r="A159" s="45"/>
      <c r="B159" s="72"/>
      <c r="C159" s="45" t="s">
        <v>50</v>
      </c>
      <c r="D159" s="46" t="s">
        <v>6</v>
      </c>
      <c r="E159" s="47">
        <v>2.1</v>
      </c>
      <c r="F159" s="196">
        <f>F157*E159</f>
        <v>0.42000000000000004</v>
      </c>
      <c r="G159" s="51"/>
      <c r="H159" s="52"/>
      <c r="I159" s="51"/>
      <c r="J159" s="52"/>
      <c r="K159" s="49"/>
      <c r="L159" s="50"/>
      <c r="M159" s="49">
        <f>L159</f>
        <v>0</v>
      </c>
    </row>
    <row r="160" spans="1:14" s="126" customFormat="1" x14ac:dyDescent="0.3">
      <c r="A160" s="167"/>
      <c r="B160" s="197"/>
      <c r="C160" s="167" t="s">
        <v>143</v>
      </c>
      <c r="D160" s="167" t="s">
        <v>39</v>
      </c>
      <c r="E160" s="49">
        <v>1.05</v>
      </c>
      <c r="F160" s="196">
        <f>F157*E160</f>
        <v>0.21000000000000002</v>
      </c>
      <c r="G160" s="51"/>
      <c r="H160" s="52"/>
      <c r="I160" s="49"/>
      <c r="J160" s="50"/>
      <c r="K160" s="51"/>
      <c r="L160" s="52"/>
      <c r="M160" s="49">
        <f t="shared" ref="M160:M165" si="13">J160</f>
        <v>0</v>
      </c>
    </row>
    <row r="161" spans="1:13" s="126" customFormat="1" x14ac:dyDescent="0.3">
      <c r="A161" s="167"/>
      <c r="B161" s="167"/>
      <c r="C161" s="167" t="s">
        <v>144</v>
      </c>
      <c r="D161" s="167" t="s">
        <v>64</v>
      </c>
      <c r="E161" s="45">
        <v>7.2</v>
      </c>
      <c r="F161" s="196">
        <f>F157*E161</f>
        <v>1.4400000000000002</v>
      </c>
      <c r="G161" s="49"/>
      <c r="H161" s="50"/>
      <c r="I161" s="49"/>
      <c r="J161" s="50"/>
      <c r="K161" s="51"/>
      <c r="L161" s="52"/>
      <c r="M161" s="49">
        <f t="shared" si="13"/>
        <v>0</v>
      </c>
    </row>
    <row r="162" spans="1:13" s="126" customFormat="1" x14ac:dyDescent="0.3">
      <c r="A162" s="167"/>
      <c r="B162" s="167"/>
      <c r="C162" s="167" t="s">
        <v>145</v>
      </c>
      <c r="D162" s="167" t="s">
        <v>64</v>
      </c>
      <c r="E162" s="45">
        <v>4.38</v>
      </c>
      <c r="F162" s="196">
        <f>F157*E162</f>
        <v>0.876</v>
      </c>
      <c r="G162" s="51"/>
      <c r="H162" s="52"/>
      <c r="I162" s="49"/>
      <c r="J162" s="50"/>
      <c r="K162" s="51"/>
      <c r="L162" s="52"/>
      <c r="M162" s="49">
        <f>J162</f>
        <v>0</v>
      </c>
    </row>
    <row r="163" spans="1:13" s="126" customFormat="1" x14ac:dyDescent="0.3">
      <c r="A163" s="167"/>
      <c r="B163" s="167"/>
      <c r="C163" s="167" t="s">
        <v>146</v>
      </c>
      <c r="D163" s="167" t="s">
        <v>51</v>
      </c>
      <c r="E163" s="45">
        <v>3.38</v>
      </c>
      <c r="F163" s="196">
        <f>F157*E163</f>
        <v>0.67600000000000005</v>
      </c>
      <c r="G163" s="51"/>
      <c r="H163" s="52"/>
      <c r="I163" s="49"/>
      <c r="J163" s="50"/>
      <c r="K163" s="51"/>
      <c r="L163" s="52"/>
      <c r="M163" s="49">
        <f t="shared" si="13"/>
        <v>0</v>
      </c>
    </row>
    <row r="164" spans="1:13" s="126" customFormat="1" x14ac:dyDescent="0.3">
      <c r="A164" s="167"/>
      <c r="B164" s="167"/>
      <c r="C164" s="167" t="s">
        <v>147</v>
      </c>
      <c r="D164" s="167" t="s">
        <v>64</v>
      </c>
      <c r="E164" s="45">
        <v>1.96</v>
      </c>
      <c r="F164" s="196">
        <f>F157*E164</f>
        <v>0.39200000000000002</v>
      </c>
      <c r="G164" s="51"/>
      <c r="H164" s="52"/>
      <c r="I164" s="49"/>
      <c r="J164" s="50"/>
      <c r="K164" s="51"/>
      <c r="L164" s="52"/>
      <c r="M164" s="49">
        <f t="shared" si="13"/>
        <v>0</v>
      </c>
    </row>
    <row r="165" spans="1:13" s="126" customFormat="1" x14ac:dyDescent="0.3">
      <c r="A165" s="53"/>
      <c r="B165" s="54"/>
      <c r="C165" s="53" t="s">
        <v>48</v>
      </c>
      <c r="D165" s="54" t="s">
        <v>6</v>
      </c>
      <c r="E165" s="55">
        <v>3.44</v>
      </c>
      <c r="F165" s="58">
        <f>F157*E165</f>
        <v>0.68800000000000006</v>
      </c>
      <c r="G165" s="70"/>
      <c r="H165" s="69"/>
      <c r="I165" s="57"/>
      <c r="J165" s="58"/>
      <c r="K165" s="70"/>
      <c r="L165" s="69"/>
      <c r="M165" s="57">
        <f t="shared" si="13"/>
        <v>0</v>
      </c>
    </row>
    <row r="166" spans="1:13" s="126" customFormat="1" ht="31.5" x14ac:dyDescent="0.3">
      <c r="A166" s="205"/>
      <c r="B166" s="206"/>
      <c r="C166" s="109" t="s">
        <v>152</v>
      </c>
      <c r="D166" s="206"/>
      <c r="E166" s="207"/>
      <c r="F166" s="208"/>
      <c r="G166" s="209"/>
      <c r="H166" s="210"/>
      <c r="I166" s="211"/>
      <c r="J166" s="208"/>
      <c r="K166" s="209"/>
      <c r="L166" s="210"/>
      <c r="M166" s="211">
        <f>L166+J166+H166</f>
        <v>0</v>
      </c>
    </row>
    <row r="167" spans="1:13" s="3" customFormat="1" x14ac:dyDescent="0.3">
      <c r="A167" s="73"/>
      <c r="B167" s="73"/>
      <c r="C167" s="74" t="s">
        <v>15</v>
      </c>
      <c r="D167" s="73"/>
      <c r="E167" s="75"/>
      <c r="F167" s="75"/>
      <c r="G167" s="40"/>
      <c r="H167" s="117">
        <f t="shared" ref="H167:L167" si="14">SUM(H20:H166)</f>
        <v>0</v>
      </c>
      <c r="I167" s="117"/>
      <c r="J167" s="117">
        <f t="shared" si="14"/>
        <v>0</v>
      </c>
      <c r="K167" s="117"/>
      <c r="L167" s="117">
        <f t="shared" si="14"/>
        <v>0</v>
      </c>
      <c r="M167" s="117">
        <f>SUM(M20:M166)</f>
        <v>0</v>
      </c>
    </row>
    <row r="168" spans="1:13" s="137" customFormat="1" ht="54" x14ac:dyDescent="0.2">
      <c r="A168" s="131"/>
      <c r="B168" s="138" t="s">
        <v>61</v>
      </c>
      <c r="C168" s="134" t="s">
        <v>151</v>
      </c>
      <c r="D168" s="131">
        <v>2</v>
      </c>
      <c r="E168" s="132"/>
      <c r="F168" s="132"/>
      <c r="G168" s="133"/>
      <c r="H168" s="135">
        <f>H167*D168</f>
        <v>0</v>
      </c>
      <c r="I168" s="136"/>
      <c r="J168" s="135"/>
      <c r="K168" s="135"/>
      <c r="L168" s="135">
        <f>L167*D168</f>
        <v>0</v>
      </c>
      <c r="M168" s="135">
        <f>H168+L168</f>
        <v>0</v>
      </c>
    </row>
    <row r="169" spans="1:13" s="3" customFormat="1" x14ac:dyDescent="0.3">
      <c r="A169" s="73"/>
      <c r="B169" s="73"/>
      <c r="C169" s="74" t="s">
        <v>15</v>
      </c>
      <c r="D169" s="73"/>
      <c r="E169" s="75"/>
      <c r="F169" s="75"/>
      <c r="G169" s="40"/>
      <c r="H169" s="117">
        <f>H167+H168</f>
        <v>0</v>
      </c>
      <c r="I169" s="118"/>
      <c r="J169" s="117">
        <f>J167+J168</f>
        <v>0</v>
      </c>
      <c r="K169" s="117"/>
      <c r="L169" s="117">
        <f>L167+L168</f>
        <v>0</v>
      </c>
      <c r="M169" s="117">
        <f>M167+M168</f>
        <v>0</v>
      </c>
    </row>
    <row r="170" spans="1:13" s="80" customFormat="1" ht="18" customHeight="1" x14ac:dyDescent="0.2">
      <c r="A170" s="76"/>
      <c r="B170" s="76"/>
      <c r="C170" s="76" t="s">
        <v>40</v>
      </c>
      <c r="D170" s="77"/>
      <c r="E170" s="78"/>
      <c r="F170" s="78"/>
      <c r="G170" s="79"/>
      <c r="H170" s="79"/>
      <c r="I170" s="79"/>
      <c r="J170" s="79"/>
      <c r="K170" s="79"/>
      <c r="L170" s="79"/>
      <c r="M170" s="79">
        <f>M169*D170</f>
        <v>0</v>
      </c>
    </row>
    <row r="171" spans="1:13" s="82" customFormat="1" ht="18" customHeight="1" x14ac:dyDescent="0.25">
      <c r="A171" s="81"/>
      <c r="B171" s="81"/>
      <c r="C171" s="81" t="s">
        <v>15</v>
      </c>
      <c r="D171" s="81"/>
      <c r="E171" s="81"/>
      <c r="F171" s="81"/>
      <c r="G171" s="81"/>
      <c r="H171" s="119"/>
      <c r="I171" s="119"/>
      <c r="J171" s="119"/>
      <c r="K171" s="119"/>
      <c r="L171" s="119"/>
      <c r="M171" s="79">
        <f>M169+M170</f>
        <v>0</v>
      </c>
    </row>
    <row r="172" spans="1:13" s="80" customFormat="1" ht="18" customHeight="1" x14ac:dyDescent="0.2">
      <c r="A172" s="76"/>
      <c r="B172" s="76"/>
      <c r="C172" s="76" t="s">
        <v>41</v>
      </c>
      <c r="D172" s="77"/>
      <c r="E172" s="78"/>
      <c r="F172" s="78"/>
      <c r="G172" s="79"/>
      <c r="H172" s="79"/>
      <c r="I172" s="79"/>
      <c r="J172" s="79"/>
      <c r="K172" s="79"/>
      <c r="L172" s="79"/>
      <c r="M172" s="79">
        <f>M171*D172</f>
        <v>0</v>
      </c>
    </row>
    <row r="173" spans="1:13" s="82" customFormat="1" ht="18" customHeight="1" x14ac:dyDescent="0.25">
      <c r="A173" s="81"/>
      <c r="B173" s="81"/>
      <c r="C173" s="81" t="s">
        <v>45</v>
      </c>
      <c r="D173" s="81"/>
      <c r="E173" s="81"/>
      <c r="F173" s="81"/>
      <c r="G173" s="81"/>
      <c r="H173" s="119"/>
      <c r="I173" s="119"/>
      <c r="J173" s="119"/>
      <c r="K173" s="119"/>
      <c r="L173" s="119"/>
      <c r="M173" s="79">
        <f>M171+M172</f>
        <v>0</v>
      </c>
    </row>
    <row r="174" spans="1:13" s="144" customFormat="1" ht="31.5" x14ac:dyDescent="0.2">
      <c r="A174" s="139"/>
      <c r="B174" s="139"/>
      <c r="C174" s="139" t="s">
        <v>62</v>
      </c>
      <c r="D174" s="145"/>
      <c r="E174" s="140"/>
      <c r="F174" s="140"/>
      <c r="G174" s="139"/>
      <c r="H174" s="141"/>
      <c r="I174" s="141"/>
      <c r="J174" s="141"/>
      <c r="K174" s="142"/>
      <c r="L174" s="141"/>
      <c r="M174" s="143">
        <f>M173*D174</f>
        <v>0</v>
      </c>
    </row>
    <row r="175" spans="1:13" s="144" customFormat="1" ht="15.75" x14ac:dyDescent="0.2">
      <c r="A175" s="139"/>
      <c r="B175" s="139"/>
      <c r="C175" s="139" t="s">
        <v>15</v>
      </c>
      <c r="D175" s="145"/>
      <c r="E175" s="140"/>
      <c r="F175" s="140"/>
      <c r="G175" s="139"/>
      <c r="H175" s="141"/>
      <c r="I175" s="141"/>
      <c r="J175" s="141"/>
      <c r="K175" s="142"/>
      <c r="L175" s="141"/>
      <c r="M175" s="143">
        <f>M173+M174</f>
        <v>0</v>
      </c>
    </row>
    <row r="176" spans="1:13" s="104" customFormat="1" ht="15.75" x14ac:dyDescent="0.3">
      <c r="A176" s="101"/>
      <c r="B176" s="101"/>
      <c r="C176" s="101" t="s">
        <v>43</v>
      </c>
      <c r="D176" s="102"/>
      <c r="E176" s="103"/>
      <c r="F176" s="103"/>
      <c r="G176" s="101"/>
      <c r="H176" s="120"/>
      <c r="I176" s="120"/>
      <c r="J176" s="120"/>
      <c r="K176" s="121"/>
      <c r="L176" s="121"/>
      <c r="M176" s="122">
        <f>M175*D176</f>
        <v>0</v>
      </c>
    </row>
    <row r="177" spans="1:13" s="104" customFormat="1" ht="15.75" x14ac:dyDescent="0.3">
      <c r="A177" s="101"/>
      <c r="B177" s="101"/>
      <c r="C177" s="101" t="s">
        <v>15</v>
      </c>
      <c r="D177" s="101"/>
      <c r="E177" s="103"/>
      <c r="F177" s="103"/>
      <c r="G177" s="101"/>
      <c r="H177" s="120"/>
      <c r="I177" s="120"/>
      <c r="J177" s="120"/>
      <c r="K177" s="121"/>
      <c r="L177" s="120"/>
      <c r="M177" s="122">
        <f>M175+M176</f>
        <v>0</v>
      </c>
    </row>
    <row r="178" spans="1:13" s="104" customFormat="1" ht="15.75" x14ac:dyDescent="0.3">
      <c r="A178" s="101"/>
      <c r="B178" s="101"/>
      <c r="C178" s="101" t="s">
        <v>44</v>
      </c>
      <c r="D178" s="102">
        <v>0.18</v>
      </c>
      <c r="E178" s="103"/>
      <c r="F178" s="103"/>
      <c r="G178" s="101"/>
      <c r="H178" s="120"/>
      <c r="I178" s="120"/>
      <c r="J178" s="120"/>
      <c r="K178" s="121"/>
      <c r="L178" s="120"/>
      <c r="M178" s="122">
        <f>M177*D178</f>
        <v>0</v>
      </c>
    </row>
    <row r="179" spans="1:13" s="104" customFormat="1" ht="15.75" x14ac:dyDescent="0.3">
      <c r="A179" s="101"/>
      <c r="B179" s="101"/>
      <c r="C179" s="101" t="s">
        <v>21</v>
      </c>
      <c r="D179" s="101"/>
      <c r="E179" s="103"/>
      <c r="F179" s="103"/>
      <c r="G179" s="101"/>
      <c r="H179" s="120"/>
      <c r="I179" s="120"/>
      <c r="J179" s="120"/>
      <c r="K179" s="121"/>
      <c r="L179" s="120"/>
      <c r="M179" s="122">
        <f>M177+M178</f>
        <v>0</v>
      </c>
    </row>
    <row r="181" spans="1:13" x14ac:dyDescent="0.3">
      <c r="C181" s="1"/>
      <c r="J181" s="1"/>
    </row>
    <row r="236" spans="1:13" s="3" customFormat="1" ht="16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3" customFormat="1" ht="16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s="83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s="3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s="3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s="3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3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s="3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s="3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s="3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s="3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3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s="3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s="3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3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s="3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s="3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s="3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s="84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s="84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s="84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s="84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s="84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s="3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s="84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s="84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s="84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s="84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84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84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s="84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s="84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s="84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s="84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s="84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s="84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s="84" customForma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s="84" customForma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s="84" customForma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s="84" customForma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s="84" customForma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s="3" customForma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s="3" customForma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s="3" customForma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s="3" customForma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s="3" customForma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s="3" customForma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s="3" customForma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s="3" customForma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s="3" customForma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s="3" customForma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s="3" customForma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s="3" customForma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s="3" customForma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s="3" customForma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3" customForma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s="3" customForma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3" customForma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3" customForma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3" customForma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3" customForma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3" customForma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3" customForma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3" customForma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84" customForma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84" customForma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84" customForma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84" customForma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84" customForma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84" customForma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84" customForma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84" customForma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84" customForma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84" customForma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84" customForma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84" customForma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84" customForma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84" customForma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84" customForma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84" customForma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84" customForma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84" customForma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84" customForma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84" customForma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84" customForma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84" customForma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84" customForma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84" customForma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84" customForma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84" customForma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84" customForma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84" customForma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84" customForma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3" customForma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84" customForma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84" customForma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84" customForma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84" customForma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84" customForma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84" customForma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84" customForma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84" customForma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84" customForma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84" customForma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84" customForma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84" customForma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84" customForma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84" customForma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84" customForma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84" customForma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3" customForma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3" customForma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3" customForma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3" customForma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3" customForma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3" customForma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84" customForma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3" customForma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3" customForma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3" customForma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3" customForma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3" customForma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84" customForma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3" customForma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3" customForma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3" customForma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3" customForma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3" customForma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3" customFormat="1" x14ac:dyDescent="0.3">
      <c r="A377" s="84"/>
      <c r="B377" s="84"/>
      <c r="C377" s="84"/>
      <c r="D377" s="84"/>
      <c r="E377" s="85"/>
      <c r="F377" s="85"/>
      <c r="G377" s="86"/>
      <c r="H377" s="86"/>
      <c r="I377" s="87"/>
      <c r="J377" s="84"/>
      <c r="K377" s="86"/>
      <c r="L377" s="86"/>
      <c r="M377" s="88"/>
    </row>
    <row r="378" spans="1:13" s="84" customFormat="1" x14ac:dyDescent="0.3">
      <c r="E378" s="85"/>
      <c r="F378" s="85"/>
      <c r="G378" s="86"/>
      <c r="H378" s="86"/>
      <c r="I378" s="87"/>
      <c r="K378" s="86"/>
      <c r="L378" s="86"/>
      <c r="M378" s="89"/>
    </row>
    <row r="379" spans="1:13" s="3" customFormat="1" x14ac:dyDescent="0.3">
      <c r="A379" s="84"/>
      <c r="B379" s="84"/>
      <c r="C379" s="84"/>
      <c r="D379" s="84"/>
      <c r="E379" s="90"/>
      <c r="F379" s="91"/>
      <c r="G379" s="86"/>
      <c r="H379" s="86"/>
      <c r="I379" s="87"/>
      <c r="J379" s="84"/>
      <c r="K379" s="86"/>
      <c r="L379" s="86"/>
      <c r="M379" s="92"/>
    </row>
    <row r="380" spans="1:13" s="3" customFormat="1" x14ac:dyDescent="0.3">
      <c r="A380" s="84"/>
      <c r="B380" s="84"/>
      <c r="C380" s="84"/>
      <c r="D380" s="84"/>
      <c r="E380" s="90"/>
      <c r="F380" s="91"/>
      <c r="G380" s="86"/>
      <c r="H380" s="86"/>
      <c r="I380" s="87"/>
      <c r="J380" s="84"/>
      <c r="K380" s="86"/>
      <c r="L380" s="86"/>
      <c r="M380" s="88"/>
    </row>
    <row r="381" spans="1:13" s="3" customFormat="1" x14ac:dyDescent="0.3">
      <c r="A381" s="84"/>
      <c r="B381" s="84"/>
      <c r="C381" s="84"/>
      <c r="D381" s="84"/>
      <c r="E381" s="85"/>
      <c r="F381" s="85"/>
      <c r="G381" s="86"/>
      <c r="H381" s="86"/>
      <c r="I381" s="87"/>
      <c r="J381" s="84"/>
      <c r="K381" s="86"/>
      <c r="L381" s="86"/>
      <c r="M381" s="88"/>
    </row>
    <row r="382" spans="1:13" s="3" customFormat="1" x14ac:dyDescent="0.3">
      <c r="A382" s="84"/>
      <c r="B382" s="84"/>
      <c r="C382" s="84"/>
      <c r="D382" s="84"/>
      <c r="E382" s="85"/>
      <c r="F382" s="85"/>
      <c r="G382" s="86"/>
      <c r="H382" s="86"/>
      <c r="I382" s="86"/>
      <c r="J382" s="86"/>
      <c r="K382" s="86"/>
      <c r="L382" s="86"/>
      <c r="M382" s="86"/>
    </row>
    <row r="383" spans="1:13" s="3" customFormat="1" x14ac:dyDescent="0.3">
      <c r="A383" s="84"/>
      <c r="B383" s="84"/>
      <c r="C383" s="93"/>
      <c r="D383" s="84"/>
      <c r="E383" s="85"/>
      <c r="F383" s="85"/>
      <c r="G383" s="86"/>
      <c r="H383" s="86"/>
      <c r="I383" s="86"/>
      <c r="J383" s="86"/>
      <c r="K383" s="86"/>
      <c r="L383" s="86"/>
      <c r="M383" s="86"/>
    </row>
    <row r="384" spans="1:13" s="84" customFormat="1" ht="15.75" x14ac:dyDescent="0.3">
      <c r="E384" s="85"/>
      <c r="F384" s="85"/>
      <c r="G384" s="88"/>
      <c r="I384" s="86"/>
      <c r="J384" s="86"/>
      <c r="K384" s="86"/>
      <c r="L384" s="86"/>
      <c r="M384" s="92"/>
    </row>
    <row r="385" spans="1:13" s="3" customFormat="1" x14ac:dyDescent="0.3">
      <c r="A385" s="84"/>
      <c r="B385" s="84"/>
      <c r="C385" s="84"/>
      <c r="D385" s="84"/>
      <c r="E385" s="85"/>
      <c r="F385" s="85"/>
      <c r="G385" s="86"/>
      <c r="H385" s="86"/>
      <c r="I385" s="86"/>
      <c r="J385" s="86"/>
      <c r="K385" s="88"/>
      <c r="L385" s="84"/>
      <c r="M385" s="88"/>
    </row>
    <row r="386" spans="1:13" s="3" customFormat="1" x14ac:dyDescent="0.3">
      <c r="A386" s="84"/>
      <c r="B386" s="84"/>
      <c r="C386" s="84"/>
      <c r="D386" s="84"/>
      <c r="E386" s="85"/>
      <c r="F386" s="85"/>
      <c r="G386" s="86"/>
      <c r="H386" s="86"/>
      <c r="I386" s="87"/>
      <c r="J386" s="84"/>
      <c r="K386" s="86"/>
      <c r="L386" s="86"/>
      <c r="M386" s="89"/>
    </row>
    <row r="387" spans="1:13" s="3" customFormat="1" x14ac:dyDescent="0.3">
      <c r="A387" s="84"/>
      <c r="B387" s="84"/>
      <c r="C387" s="84"/>
      <c r="D387" s="84"/>
      <c r="E387" s="85"/>
      <c r="F387" s="85"/>
      <c r="G387" s="86"/>
      <c r="H387" s="86"/>
      <c r="I387" s="87"/>
      <c r="J387" s="84"/>
      <c r="K387" s="86"/>
      <c r="L387" s="86"/>
      <c r="M387" s="89"/>
    </row>
    <row r="388" spans="1:13" s="3" customFormat="1" x14ac:dyDescent="0.3">
      <c r="A388" s="84"/>
      <c r="B388" s="84"/>
      <c r="C388" s="84"/>
      <c r="D388" s="84"/>
      <c r="E388" s="91"/>
      <c r="F388" s="85"/>
      <c r="G388" s="86"/>
      <c r="H388" s="86"/>
      <c r="I388" s="87"/>
      <c r="J388" s="84"/>
      <c r="K388" s="86"/>
      <c r="L388" s="86"/>
      <c r="M388" s="88"/>
    </row>
    <row r="389" spans="1:13" s="3" customFormat="1" x14ac:dyDescent="0.3">
      <c r="A389" s="84"/>
      <c r="B389" s="84"/>
      <c r="C389" s="84"/>
      <c r="D389" s="84"/>
      <c r="E389" s="91"/>
      <c r="F389" s="85"/>
      <c r="G389" s="86"/>
      <c r="H389" s="86"/>
      <c r="I389" s="87"/>
      <c r="J389" s="84"/>
      <c r="K389" s="86"/>
      <c r="L389" s="86"/>
      <c r="M389" s="92"/>
    </row>
    <row r="390" spans="1:13" s="84" customFormat="1" x14ac:dyDescent="0.3">
      <c r="E390" s="91"/>
      <c r="F390" s="85"/>
      <c r="G390" s="86"/>
      <c r="H390" s="86"/>
      <c r="I390" s="87"/>
      <c r="K390" s="86"/>
      <c r="L390" s="86"/>
      <c r="M390" s="88"/>
    </row>
    <row r="391" spans="1:13" s="3" customFormat="1" x14ac:dyDescent="0.3">
      <c r="A391" s="84"/>
      <c r="B391" s="94"/>
      <c r="C391" s="84"/>
      <c r="D391" s="84"/>
      <c r="E391" s="85"/>
      <c r="F391" s="85"/>
      <c r="G391" s="86"/>
      <c r="H391" s="86"/>
      <c r="I391" s="87"/>
      <c r="J391" s="84"/>
      <c r="K391" s="86"/>
      <c r="L391" s="86"/>
      <c r="M391" s="89"/>
    </row>
    <row r="392" spans="1:13" s="3" customFormat="1" x14ac:dyDescent="0.3">
      <c r="A392" s="84"/>
      <c r="B392" s="84"/>
      <c r="C392" s="84"/>
      <c r="D392" s="84"/>
      <c r="E392" s="90"/>
      <c r="F392" s="91"/>
      <c r="G392" s="86"/>
      <c r="H392" s="86"/>
      <c r="I392" s="87"/>
      <c r="J392" s="84"/>
      <c r="K392" s="86"/>
      <c r="L392" s="86"/>
      <c r="M392" s="92"/>
    </row>
    <row r="393" spans="1:13" s="3" customFormat="1" x14ac:dyDescent="0.3">
      <c r="A393" s="84"/>
      <c r="B393" s="84"/>
      <c r="C393" s="84"/>
      <c r="D393" s="84"/>
      <c r="E393" s="90"/>
      <c r="F393" s="91"/>
      <c r="G393" s="86"/>
      <c r="H393" s="86"/>
      <c r="I393" s="87"/>
      <c r="J393" s="84"/>
      <c r="K393" s="86"/>
      <c r="L393" s="86"/>
      <c r="M393" s="88"/>
    </row>
    <row r="394" spans="1:13" s="3" customFormat="1" x14ac:dyDescent="0.3">
      <c r="A394" s="84"/>
      <c r="B394" s="84"/>
      <c r="C394" s="84"/>
      <c r="D394" s="84"/>
      <c r="E394" s="85"/>
      <c r="F394" s="85"/>
      <c r="G394" s="86"/>
      <c r="H394" s="86"/>
      <c r="I394" s="87"/>
      <c r="J394" s="84"/>
      <c r="K394" s="86"/>
      <c r="L394" s="86"/>
      <c r="M394" s="88"/>
    </row>
    <row r="395" spans="1:13" s="3" customFormat="1" x14ac:dyDescent="0.3">
      <c r="A395" s="84"/>
      <c r="B395" s="84"/>
      <c r="C395" s="84"/>
      <c r="D395" s="84"/>
      <c r="E395" s="84"/>
      <c r="F395" s="84"/>
      <c r="G395" s="86"/>
      <c r="H395" s="86"/>
      <c r="I395" s="86"/>
      <c r="J395" s="86"/>
      <c r="K395" s="86"/>
      <c r="L395" s="86"/>
      <c r="M395" s="86"/>
    </row>
    <row r="396" spans="1:13" s="84" customFormat="1" ht="15.75" x14ac:dyDescent="0.3">
      <c r="C396" s="93"/>
      <c r="D396" s="82"/>
      <c r="E396" s="85"/>
      <c r="F396" s="85"/>
      <c r="G396" s="86"/>
      <c r="H396" s="86"/>
      <c r="I396" s="86"/>
      <c r="J396" s="86"/>
      <c r="K396" s="86"/>
      <c r="L396" s="86"/>
      <c r="M396" s="86"/>
    </row>
    <row r="397" spans="1:13" s="3" customFormat="1" x14ac:dyDescent="0.3">
      <c r="A397" s="84"/>
      <c r="B397" s="84"/>
      <c r="C397" s="84"/>
      <c r="D397" s="84"/>
      <c r="E397" s="85"/>
      <c r="F397" s="85"/>
      <c r="G397" s="88"/>
      <c r="H397" s="84"/>
      <c r="I397" s="86"/>
      <c r="J397" s="86"/>
      <c r="K397" s="86"/>
      <c r="L397" s="86"/>
      <c r="M397" s="92"/>
    </row>
    <row r="398" spans="1:13" s="3" customFormat="1" x14ac:dyDescent="0.3">
      <c r="A398" s="84"/>
      <c r="B398" s="84"/>
      <c r="C398" s="84"/>
      <c r="D398" s="84"/>
      <c r="E398" s="85"/>
      <c r="F398" s="85"/>
      <c r="G398" s="86"/>
      <c r="H398" s="86"/>
      <c r="I398" s="86"/>
      <c r="J398" s="86"/>
      <c r="K398" s="88"/>
      <c r="L398" s="84"/>
      <c r="M398" s="88"/>
    </row>
    <row r="399" spans="1:13" s="3" customFormat="1" x14ac:dyDescent="0.3">
      <c r="A399" s="84"/>
      <c r="B399" s="84"/>
      <c r="C399" s="84"/>
      <c r="D399" s="84"/>
      <c r="E399" s="85"/>
      <c r="F399" s="85"/>
      <c r="G399" s="88"/>
      <c r="H399" s="89"/>
      <c r="I399" s="87"/>
      <c r="J399" s="84"/>
      <c r="K399" s="86"/>
      <c r="L399" s="86"/>
      <c r="M399" s="89"/>
    </row>
    <row r="400" spans="1:13" s="3" customFormat="1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s="3" customFormat="1" x14ac:dyDescent="0.3">
      <c r="A401" s="84"/>
      <c r="B401" s="84"/>
      <c r="C401" s="84"/>
      <c r="D401" s="84"/>
      <c r="E401" s="85"/>
      <c r="F401" s="85"/>
      <c r="G401" s="88"/>
      <c r="H401" s="89"/>
      <c r="I401" s="87"/>
      <c r="J401" s="84"/>
      <c r="K401" s="86"/>
      <c r="L401" s="86"/>
      <c r="M401" s="89"/>
    </row>
    <row r="402" spans="1:13" s="84" customFormat="1" x14ac:dyDescent="0.3">
      <c r="E402" s="85"/>
      <c r="F402" s="85"/>
      <c r="G402" s="88"/>
      <c r="H402" s="89"/>
      <c r="I402" s="87"/>
      <c r="K402" s="86"/>
      <c r="L402" s="86"/>
      <c r="M402" s="88"/>
    </row>
    <row r="403" spans="1:13" s="84" customFormat="1" x14ac:dyDescent="0.3">
      <c r="E403" s="85"/>
      <c r="F403" s="85"/>
      <c r="G403" s="88"/>
      <c r="I403" s="87"/>
      <c r="K403" s="86"/>
      <c r="L403" s="86"/>
      <c r="M403" s="92"/>
    </row>
    <row r="404" spans="1:13" s="84" customFormat="1" ht="15.75" x14ac:dyDescent="0.3">
      <c r="C404" s="93"/>
      <c r="D404" s="82"/>
      <c r="E404" s="85"/>
      <c r="F404" s="85"/>
      <c r="G404" s="86"/>
      <c r="H404" s="86"/>
      <c r="I404" s="86"/>
      <c r="J404" s="86"/>
      <c r="K404" s="86"/>
      <c r="L404" s="86"/>
      <c r="M404" s="86"/>
    </row>
    <row r="405" spans="1:13" s="84" customFormat="1" ht="15.75" x14ac:dyDescent="0.3">
      <c r="E405" s="85"/>
      <c r="F405" s="85"/>
      <c r="G405" s="88"/>
      <c r="I405" s="86"/>
      <c r="J405" s="86"/>
      <c r="K405" s="86"/>
      <c r="L405" s="86"/>
      <c r="M405" s="92"/>
    </row>
    <row r="406" spans="1:13" s="3" customFormat="1" x14ac:dyDescent="0.3">
      <c r="A406" s="84"/>
      <c r="B406" s="84"/>
      <c r="C406" s="84"/>
      <c r="D406" s="84"/>
      <c r="E406" s="85"/>
      <c r="F406" s="85"/>
      <c r="G406" s="86"/>
      <c r="H406" s="86"/>
      <c r="I406" s="86"/>
      <c r="J406" s="86"/>
      <c r="K406" s="88"/>
      <c r="L406" s="84"/>
      <c r="M406" s="88"/>
    </row>
    <row r="407" spans="1:13" s="84" customFormat="1" x14ac:dyDescent="0.3">
      <c r="E407" s="85"/>
      <c r="F407" s="85"/>
      <c r="G407" s="88"/>
      <c r="H407" s="89"/>
      <c r="I407" s="87"/>
      <c r="K407" s="86"/>
      <c r="L407" s="86"/>
      <c r="M407" s="89"/>
    </row>
    <row r="408" spans="1:13" s="84" customFormat="1" x14ac:dyDescent="0.3">
      <c r="E408" s="85"/>
      <c r="F408" s="85"/>
      <c r="G408" s="88"/>
      <c r="H408" s="89"/>
      <c r="I408" s="87"/>
      <c r="K408" s="86"/>
      <c r="L408" s="86"/>
      <c r="M408" s="89"/>
    </row>
    <row r="409" spans="1:13" s="84" customFormat="1" x14ac:dyDescent="0.3">
      <c r="E409" s="85"/>
      <c r="F409" s="85"/>
      <c r="G409" s="88"/>
      <c r="H409" s="89"/>
      <c r="I409" s="87"/>
      <c r="K409" s="86"/>
      <c r="L409" s="86"/>
      <c r="M409" s="88"/>
    </row>
    <row r="410" spans="1:13" s="84" customFormat="1" x14ac:dyDescent="0.3">
      <c r="E410" s="85"/>
      <c r="F410" s="85"/>
      <c r="G410" s="88"/>
      <c r="I410" s="87"/>
      <c r="K410" s="86"/>
      <c r="L410" s="86"/>
      <c r="M410" s="92"/>
    </row>
    <row r="411" spans="1:13" s="3" customFormat="1" x14ac:dyDescent="0.3">
      <c r="A411" s="84"/>
      <c r="B411" s="84"/>
      <c r="C411" s="93"/>
      <c r="D411" s="82"/>
      <c r="E411" s="85"/>
      <c r="F411" s="85"/>
      <c r="G411" s="86"/>
      <c r="H411" s="86"/>
      <c r="I411" s="86"/>
      <c r="J411" s="86"/>
      <c r="K411" s="86"/>
      <c r="L411" s="86"/>
      <c r="M411" s="86"/>
    </row>
    <row r="412" spans="1:13" s="84" customFormat="1" ht="15.75" x14ac:dyDescent="0.3">
      <c r="E412" s="85"/>
      <c r="F412" s="85"/>
      <c r="G412" s="88"/>
      <c r="I412" s="86"/>
      <c r="J412" s="86"/>
      <c r="K412" s="86"/>
      <c r="L412" s="86"/>
      <c r="M412" s="92"/>
    </row>
    <row r="413" spans="1:13" s="3" customFormat="1" x14ac:dyDescent="0.3">
      <c r="A413" s="84"/>
      <c r="B413" s="84"/>
      <c r="C413" s="84"/>
      <c r="D413" s="84"/>
      <c r="E413" s="85"/>
      <c r="F413" s="85"/>
      <c r="G413" s="86"/>
      <c r="H413" s="86"/>
      <c r="I413" s="86"/>
      <c r="J413" s="86"/>
      <c r="K413" s="88"/>
      <c r="L413" s="84"/>
      <c r="M413" s="88"/>
    </row>
    <row r="414" spans="1:13" s="3" customFormat="1" x14ac:dyDescent="0.3">
      <c r="A414" s="84"/>
      <c r="B414" s="84"/>
      <c r="C414" s="84"/>
      <c r="D414" s="84"/>
      <c r="E414" s="85"/>
      <c r="F414" s="85"/>
      <c r="G414" s="88"/>
      <c r="H414" s="89"/>
      <c r="I414" s="87"/>
      <c r="J414" s="84"/>
      <c r="K414" s="86"/>
      <c r="L414" s="86"/>
      <c r="M414" s="89"/>
    </row>
    <row r="415" spans="1:13" s="3" customFormat="1" x14ac:dyDescent="0.3">
      <c r="A415" s="84"/>
      <c r="B415" s="84"/>
      <c r="C415" s="84"/>
      <c r="D415" s="84"/>
      <c r="E415" s="85"/>
      <c r="F415" s="85"/>
      <c r="G415" s="88"/>
      <c r="H415" s="89"/>
      <c r="I415" s="87"/>
      <c r="J415" s="84"/>
      <c r="K415" s="86"/>
      <c r="L415" s="86"/>
      <c r="M415" s="89"/>
    </row>
    <row r="416" spans="1:13" s="84" customFormat="1" x14ac:dyDescent="0.3">
      <c r="E416" s="85"/>
      <c r="F416" s="85"/>
      <c r="G416" s="88"/>
      <c r="H416" s="89"/>
      <c r="I416" s="87"/>
      <c r="K416" s="86"/>
      <c r="L416" s="86"/>
      <c r="M416" s="88"/>
    </row>
    <row r="417" spans="1:13" s="84" customFormat="1" x14ac:dyDescent="0.3">
      <c r="E417" s="85"/>
      <c r="F417" s="85"/>
      <c r="G417" s="88"/>
      <c r="I417" s="87"/>
      <c r="K417" s="86"/>
      <c r="L417" s="86"/>
      <c r="M417" s="92"/>
    </row>
    <row r="418" spans="1:13" s="84" customFormat="1" ht="15.75" x14ac:dyDescent="0.3">
      <c r="E418" s="85"/>
      <c r="F418" s="85"/>
      <c r="G418" s="88"/>
      <c r="H418" s="95"/>
      <c r="I418" s="86"/>
      <c r="J418" s="95"/>
      <c r="K418" s="86"/>
      <c r="L418" s="95"/>
      <c r="M418" s="95"/>
    </row>
    <row r="419" spans="1:13" s="84" customFormat="1" ht="15.75" x14ac:dyDescent="0.3">
      <c r="E419" s="85"/>
      <c r="F419" s="85"/>
      <c r="G419" s="88"/>
      <c r="H419" s="86"/>
      <c r="I419" s="86"/>
      <c r="J419" s="86"/>
      <c r="K419" s="86"/>
      <c r="L419" s="86"/>
      <c r="M419" s="86"/>
    </row>
    <row r="420" spans="1:13" s="84" customFormat="1" ht="15.75" x14ac:dyDescent="0.3">
      <c r="E420" s="85"/>
      <c r="F420" s="85"/>
      <c r="G420" s="88"/>
      <c r="H420" s="86"/>
      <c r="I420" s="86"/>
      <c r="J420" s="86"/>
      <c r="K420" s="86"/>
      <c r="L420" s="86"/>
      <c r="M420" s="86"/>
    </row>
    <row r="421" spans="1:13" s="84" customFormat="1" ht="15.75" x14ac:dyDescent="0.3">
      <c r="E421" s="85"/>
      <c r="F421" s="85"/>
      <c r="G421" s="88"/>
      <c r="H421" s="86"/>
      <c r="I421" s="86"/>
      <c r="J421" s="86"/>
      <c r="K421" s="86"/>
      <c r="L421" s="86"/>
      <c r="M421" s="86"/>
    </row>
    <row r="422" spans="1:13" s="84" customFormat="1" ht="15.75" x14ac:dyDescent="0.3">
      <c r="G422" s="86"/>
      <c r="H422" s="86"/>
      <c r="I422" s="86"/>
      <c r="J422" s="86"/>
      <c r="K422" s="86"/>
      <c r="L422" s="86"/>
      <c r="M422" s="86"/>
    </row>
    <row r="423" spans="1:13" s="84" customFormat="1" ht="15.75" x14ac:dyDescent="0.3">
      <c r="E423" s="85"/>
      <c r="F423" s="85"/>
      <c r="G423" s="88"/>
      <c r="I423" s="86"/>
      <c r="J423" s="86"/>
      <c r="K423" s="86"/>
      <c r="L423" s="86"/>
      <c r="M423" s="92"/>
    </row>
    <row r="424" spans="1:13" s="84" customFormat="1" ht="15.75" x14ac:dyDescent="0.3">
      <c r="E424" s="85"/>
      <c r="F424" s="85"/>
      <c r="G424" s="86"/>
      <c r="H424" s="86"/>
      <c r="I424" s="86"/>
      <c r="J424" s="86"/>
      <c r="K424" s="88"/>
      <c r="M424" s="88"/>
    </row>
    <row r="425" spans="1:13" s="84" customFormat="1" x14ac:dyDescent="0.3">
      <c r="F425" s="85"/>
      <c r="G425" s="86"/>
      <c r="H425" s="86"/>
      <c r="I425" s="87"/>
      <c r="K425" s="86"/>
      <c r="L425" s="86"/>
      <c r="M425" s="89"/>
    </row>
    <row r="426" spans="1:13" s="84" customFormat="1" x14ac:dyDescent="0.3">
      <c r="F426" s="85"/>
      <c r="G426" s="86"/>
      <c r="H426" s="86"/>
      <c r="I426" s="87"/>
      <c r="K426" s="86"/>
      <c r="L426" s="86"/>
      <c r="M426" s="89"/>
    </row>
    <row r="427" spans="1:13" s="3" customFormat="1" x14ac:dyDescent="0.3">
      <c r="A427" s="84"/>
      <c r="B427" s="84"/>
      <c r="C427" s="84"/>
      <c r="D427" s="84"/>
      <c r="E427" s="88"/>
      <c r="F427" s="85"/>
      <c r="G427" s="86"/>
      <c r="H427" s="86"/>
      <c r="I427" s="96"/>
      <c r="J427" s="84"/>
      <c r="K427" s="86"/>
      <c r="L427" s="86"/>
      <c r="M427" s="88"/>
    </row>
    <row r="428" spans="1:13" s="3" customFormat="1" x14ac:dyDescent="0.3">
      <c r="A428" s="84"/>
      <c r="B428" s="84"/>
      <c r="C428" s="84"/>
      <c r="D428" s="84"/>
      <c r="E428" s="84"/>
      <c r="F428" s="85"/>
      <c r="G428" s="86"/>
      <c r="H428" s="86"/>
      <c r="J428" s="84"/>
      <c r="K428" s="86"/>
      <c r="L428" s="86"/>
      <c r="M428" s="92"/>
    </row>
    <row r="429" spans="1:13" s="3" customFormat="1" x14ac:dyDescent="0.3">
      <c r="A429" s="84"/>
      <c r="B429" s="84"/>
      <c r="C429" s="84"/>
      <c r="D429" s="84"/>
      <c r="E429" s="85"/>
      <c r="F429" s="85"/>
      <c r="G429" s="86"/>
      <c r="H429" s="86"/>
      <c r="I429" s="87"/>
      <c r="J429" s="84"/>
      <c r="K429" s="86"/>
      <c r="L429" s="86"/>
      <c r="M429" s="88"/>
    </row>
    <row r="430" spans="1:13" s="3" customFormat="1" x14ac:dyDescent="0.3">
      <c r="A430" s="84"/>
      <c r="B430" s="84"/>
      <c r="C430" s="84"/>
      <c r="D430" s="84"/>
      <c r="E430" s="85"/>
      <c r="F430" s="85"/>
      <c r="G430" s="86"/>
      <c r="H430" s="86"/>
      <c r="I430" s="87"/>
      <c r="J430" s="84"/>
      <c r="K430" s="86"/>
      <c r="L430" s="86"/>
      <c r="M430" s="89"/>
    </row>
    <row r="431" spans="1:13" s="3" customFormat="1" x14ac:dyDescent="0.3">
      <c r="A431" s="84"/>
      <c r="B431" s="84"/>
      <c r="C431" s="84"/>
      <c r="D431" s="84"/>
      <c r="E431" s="85"/>
      <c r="F431" s="85"/>
      <c r="G431" s="88"/>
      <c r="H431" s="86"/>
      <c r="I431" s="86"/>
      <c r="J431" s="86"/>
      <c r="K431" s="86"/>
      <c r="L431" s="86"/>
      <c r="M431" s="86"/>
    </row>
    <row r="432" spans="1:13" s="3" customFormat="1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s="3" customFormat="1" x14ac:dyDescent="0.3">
      <c r="A433" s="84"/>
      <c r="B433" s="94"/>
      <c r="C433" s="93"/>
      <c r="D433" s="84"/>
      <c r="E433" s="85"/>
      <c r="F433" s="97"/>
      <c r="G433" s="14"/>
      <c r="H433" s="14"/>
      <c r="I433" s="87"/>
      <c r="J433" s="84"/>
      <c r="K433" s="86"/>
      <c r="L433" s="86"/>
      <c r="M433" s="88"/>
    </row>
    <row r="434" spans="1:13" s="3" customFormat="1" x14ac:dyDescent="0.3">
      <c r="A434" s="84"/>
      <c r="B434" s="94"/>
      <c r="C434" s="84"/>
      <c r="D434" s="84"/>
      <c r="E434" s="85"/>
      <c r="F434" s="85"/>
      <c r="G434" s="88"/>
      <c r="H434" s="84"/>
      <c r="I434" s="86"/>
      <c r="J434" s="86"/>
      <c r="K434" s="86"/>
      <c r="L434" s="86"/>
      <c r="M434" s="92"/>
    </row>
    <row r="435" spans="1:13" s="3" customFormat="1" x14ac:dyDescent="0.3">
      <c r="A435" s="84"/>
      <c r="B435" s="84"/>
      <c r="C435" s="84"/>
      <c r="D435" s="84"/>
      <c r="E435" s="91"/>
      <c r="F435" s="85"/>
      <c r="G435" s="86"/>
      <c r="H435" s="86"/>
      <c r="I435" s="86"/>
      <c r="J435" s="86"/>
      <c r="K435" s="88"/>
      <c r="L435" s="84"/>
      <c r="M435" s="88"/>
    </row>
    <row r="436" spans="1:13" s="3" customFormat="1" x14ac:dyDescent="0.3">
      <c r="A436" s="84"/>
      <c r="B436" s="84"/>
      <c r="C436" s="84"/>
      <c r="D436" s="84"/>
      <c r="E436" s="84"/>
      <c r="F436" s="85"/>
      <c r="G436" s="86"/>
      <c r="H436" s="86"/>
      <c r="I436" s="87"/>
      <c r="J436" s="84"/>
      <c r="K436" s="86"/>
      <c r="L436" s="86"/>
      <c r="M436" s="92"/>
    </row>
    <row r="437" spans="1:13" s="3" customFormat="1" x14ac:dyDescent="0.3">
      <c r="A437" s="84"/>
      <c r="B437" s="84"/>
      <c r="C437" s="84"/>
      <c r="D437" s="84"/>
      <c r="E437" s="85"/>
      <c r="F437" s="85"/>
      <c r="G437" s="86"/>
      <c r="H437" s="86"/>
      <c r="I437" s="87"/>
      <c r="J437" s="84"/>
      <c r="K437" s="86"/>
      <c r="L437" s="86"/>
      <c r="M437" s="88"/>
    </row>
    <row r="438" spans="1:13" s="3" customFormat="1" x14ac:dyDescent="0.3">
      <c r="A438" s="84"/>
      <c r="B438" s="84"/>
      <c r="C438" s="84"/>
      <c r="D438" s="84"/>
      <c r="E438" s="85"/>
      <c r="F438" s="85"/>
      <c r="G438" s="86"/>
      <c r="H438" s="86"/>
      <c r="I438" s="87"/>
      <c r="J438" s="84"/>
      <c r="K438" s="86"/>
      <c r="L438" s="86"/>
      <c r="M438" s="88"/>
    </row>
    <row r="439" spans="1:13" s="3" customFormat="1" x14ac:dyDescent="0.3">
      <c r="A439" s="84"/>
      <c r="B439" s="84"/>
      <c r="C439" s="84"/>
      <c r="D439" s="84"/>
      <c r="E439" s="85"/>
      <c r="F439" s="85"/>
      <c r="G439" s="86"/>
      <c r="H439" s="86"/>
      <c r="I439" s="87"/>
      <c r="J439" s="84"/>
      <c r="K439" s="86"/>
      <c r="L439" s="86"/>
      <c r="M439" s="88"/>
    </row>
    <row r="440" spans="1:13" s="3" customFormat="1" x14ac:dyDescent="0.3">
      <c r="A440" s="84"/>
      <c r="B440" s="84"/>
      <c r="C440" s="84"/>
      <c r="D440" s="84"/>
      <c r="E440" s="88"/>
      <c r="F440" s="85"/>
      <c r="G440" s="86"/>
      <c r="H440" s="86"/>
      <c r="I440" s="96"/>
      <c r="J440" s="84"/>
      <c r="K440" s="86"/>
      <c r="L440" s="86"/>
      <c r="M440" s="88"/>
    </row>
    <row r="441" spans="1:13" s="3" customFormat="1" x14ac:dyDescent="0.3">
      <c r="A441" s="84"/>
      <c r="B441" s="84"/>
      <c r="C441" s="84"/>
      <c r="D441" s="84"/>
      <c r="E441" s="85"/>
      <c r="F441" s="85"/>
      <c r="G441" s="86"/>
      <c r="H441" s="86"/>
      <c r="I441" s="87"/>
      <c r="J441" s="84"/>
      <c r="K441" s="86"/>
      <c r="L441" s="86"/>
      <c r="M441" s="88"/>
    </row>
    <row r="442" spans="1:13" s="3" customFormat="1" x14ac:dyDescent="0.3">
      <c r="A442" s="84"/>
      <c r="B442" s="84"/>
      <c r="C442" s="84"/>
      <c r="D442" s="84"/>
      <c r="E442" s="91"/>
      <c r="F442" s="85"/>
      <c r="G442" s="86"/>
      <c r="H442" s="86"/>
      <c r="I442" s="87"/>
      <c r="J442" s="84"/>
      <c r="K442" s="86"/>
      <c r="L442" s="86"/>
      <c r="M442" s="88"/>
    </row>
    <row r="443" spans="1:13" s="3" customFormat="1" x14ac:dyDescent="0.3">
      <c r="A443" s="84"/>
      <c r="B443" s="84"/>
      <c r="C443" s="84"/>
      <c r="D443" s="84"/>
      <c r="E443" s="85"/>
      <c r="F443" s="85"/>
      <c r="G443" s="14"/>
      <c r="H443" s="14"/>
      <c r="I443" s="87"/>
      <c r="J443" s="84"/>
      <c r="K443" s="86"/>
      <c r="L443" s="86"/>
      <c r="M443" s="88"/>
    </row>
    <row r="444" spans="1:13" s="3" customFormat="1" x14ac:dyDescent="0.3">
      <c r="A444" s="84"/>
      <c r="B444" s="84"/>
      <c r="C444" s="93"/>
      <c r="D444" s="84"/>
      <c r="E444" s="85"/>
      <c r="F444" s="91"/>
      <c r="G444" s="88"/>
      <c r="H444" s="86"/>
      <c r="I444" s="86"/>
      <c r="J444" s="86"/>
      <c r="K444" s="86"/>
      <c r="L444" s="86"/>
      <c r="M444" s="86"/>
    </row>
    <row r="445" spans="1:13" s="3" customFormat="1" x14ac:dyDescent="0.3">
      <c r="A445" s="84"/>
      <c r="B445" s="84"/>
      <c r="C445" s="84"/>
      <c r="D445" s="84"/>
      <c r="E445" s="85"/>
      <c r="F445" s="85"/>
      <c r="G445" s="88"/>
      <c r="H445" s="84"/>
      <c r="I445" s="86"/>
      <c r="J445" s="86"/>
      <c r="K445" s="86"/>
      <c r="L445" s="86"/>
      <c r="M445" s="88"/>
    </row>
    <row r="446" spans="1:13" s="3" customFormat="1" x14ac:dyDescent="0.3">
      <c r="A446" s="84"/>
      <c r="B446" s="84"/>
      <c r="C446" s="84"/>
      <c r="D446" s="84"/>
      <c r="E446" s="85"/>
      <c r="F446" s="85"/>
      <c r="G446" s="86"/>
      <c r="H446" s="86"/>
      <c r="I446" s="86"/>
      <c r="J446" s="86"/>
      <c r="K446" s="88"/>
      <c r="L446" s="84"/>
      <c r="M446" s="88"/>
    </row>
    <row r="447" spans="1:13" s="3" customFormat="1" x14ac:dyDescent="0.3">
      <c r="A447" s="84"/>
      <c r="B447" s="84"/>
      <c r="C447" s="84"/>
      <c r="D447" s="84"/>
      <c r="E447" s="90"/>
      <c r="F447" s="91"/>
      <c r="G447" s="86"/>
      <c r="H447" s="86"/>
      <c r="I447" s="88"/>
      <c r="J447" s="84"/>
      <c r="K447" s="86"/>
      <c r="L447" s="86"/>
      <c r="M447" s="88"/>
    </row>
    <row r="448" spans="1:13" s="3" customFormat="1" x14ac:dyDescent="0.3">
      <c r="A448" s="84"/>
      <c r="B448" s="84"/>
      <c r="C448" s="84"/>
      <c r="D448" s="84"/>
      <c r="E448" s="85"/>
      <c r="F448" s="85"/>
      <c r="G448" s="88"/>
      <c r="H448" s="86"/>
      <c r="I448" s="88"/>
      <c r="J448" s="84"/>
      <c r="K448" s="86"/>
      <c r="L448" s="86"/>
      <c r="M448" s="88"/>
    </row>
    <row r="449" spans="1:13" s="3" customFormat="1" x14ac:dyDescent="0.3">
      <c r="A449" s="84"/>
      <c r="B449" s="84"/>
      <c r="C449" s="84"/>
      <c r="D449" s="84"/>
      <c r="E449" s="85"/>
      <c r="F449" s="85"/>
      <c r="G449" s="88"/>
      <c r="H449" s="86"/>
      <c r="I449" s="86"/>
      <c r="J449" s="86"/>
      <c r="K449" s="86"/>
      <c r="L449" s="86"/>
      <c r="M449" s="86"/>
    </row>
    <row r="450" spans="1:13" s="3" customFormat="1" x14ac:dyDescent="0.3">
      <c r="A450" s="84"/>
      <c r="B450" s="82"/>
      <c r="C450" s="93"/>
      <c r="D450" s="84"/>
      <c r="E450" s="85"/>
      <c r="F450" s="85"/>
      <c r="G450" s="88"/>
      <c r="H450" s="84"/>
      <c r="I450" s="86"/>
      <c r="J450" s="84"/>
      <c r="K450" s="86"/>
      <c r="L450" s="84"/>
      <c r="M450" s="89"/>
    </row>
    <row r="451" spans="1:13" s="3" customFormat="1" x14ac:dyDescent="0.3">
      <c r="A451" s="84"/>
      <c r="B451" s="84"/>
      <c r="C451" s="84"/>
      <c r="D451" s="84"/>
      <c r="E451" s="85"/>
      <c r="F451" s="85"/>
      <c r="G451" s="88"/>
      <c r="H451" s="86"/>
      <c r="I451" s="86"/>
      <c r="J451" s="86"/>
      <c r="K451" s="86"/>
      <c r="L451" s="86"/>
      <c r="M451" s="86"/>
    </row>
    <row r="452" spans="1:13" s="3" customFormat="1" x14ac:dyDescent="0.3">
      <c r="A452" s="84"/>
      <c r="B452" s="84"/>
      <c r="C452" s="84"/>
      <c r="D452" s="84"/>
      <c r="E452" s="85"/>
      <c r="F452" s="85"/>
      <c r="G452" s="88"/>
      <c r="H452" s="95"/>
      <c r="I452" s="86"/>
      <c r="J452" s="95"/>
      <c r="K452" s="86"/>
      <c r="L452" s="95"/>
      <c r="M452" s="95"/>
    </row>
    <row r="453" spans="1:13" s="3" customFormat="1" x14ac:dyDescent="0.3">
      <c r="A453" s="84"/>
      <c r="B453" s="84"/>
      <c r="C453" s="84"/>
      <c r="D453" s="84"/>
      <c r="E453" s="85"/>
      <c r="F453" s="85"/>
      <c r="G453" s="88"/>
      <c r="H453" s="86"/>
      <c r="I453" s="86"/>
      <c r="J453" s="86"/>
      <c r="K453" s="86"/>
      <c r="L453" s="86"/>
      <c r="M453" s="86"/>
    </row>
    <row r="454" spans="1:13" s="3" customFormat="1" x14ac:dyDescent="0.3">
      <c r="A454" s="84"/>
      <c r="B454" s="84"/>
      <c r="C454" s="84"/>
      <c r="D454" s="84"/>
      <c r="E454" s="85"/>
      <c r="F454" s="85"/>
      <c r="G454" s="88"/>
      <c r="H454" s="86"/>
      <c r="I454" s="86"/>
      <c r="J454" s="86"/>
      <c r="K454" s="86"/>
      <c r="L454" s="86"/>
      <c r="M454" s="86"/>
    </row>
    <row r="455" spans="1:13" s="3" customFormat="1" x14ac:dyDescent="0.3">
      <c r="A455" s="84"/>
      <c r="B455" s="84"/>
      <c r="C455" s="84"/>
      <c r="D455" s="84"/>
      <c r="E455" s="85"/>
      <c r="F455" s="85"/>
      <c r="G455" s="88"/>
      <c r="H455" s="86"/>
      <c r="I455" s="86"/>
      <c r="J455" s="86"/>
      <c r="K455" s="86"/>
      <c r="L455" s="86"/>
      <c r="M455" s="86"/>
    </row>
    <row r="456" spans="1:13" s="3" customFormat="1" x14ac:dyDescent="0.3">
      <c r="A456" s="84"/>
      <c r="B456" s="82"/>
      <c r="C456" s="84"/>
      <c r="D456" s="84"/>
      <c r="E456" s="85"/>
      <c r="F456" s="85"/>
      <c r="G456" s="88"/>
      <c r="H456" s="84"/>
      <c r="I456" s="86"/>
      <c r="J456" s="84"/>
      <c r="K456" s="86"/>
      <c r="L456" s="84"/>
      <c r="M456" s="89"/>
    </row>
    <row r="457" spans="1:13" s="3" customFormat="1" x14ac:dyDescent="0.3">
      <c r="A457" s="84"/>
      <c r="B457" s="84"/>
      <c r="C457" s="84"/>
      <c r="D457" s="84"/>
      <c r="E457" s="85"/>
      <c r="F457" s="85"/>
      <c r="G457" s="88"/>
      <c r="H457" s="86"/>
      <c r="I457" s="86"/>
      <c r="J457" s="86"/>
      <c r="K457" s="86"/>
      <c r="L457" s="86"/>
      <c r="M457" s="86"/>
    </row>
    <row r="458" spans="1:13" s="3" customFormat="1" x14ac:dyDescent="0.3">
      <c r="A458" s="84"/>
      <c r="B458" s="82"/>
      <c r="C458" s="84"/>
      <c r="D458" s="84"/>
      <c r="E458" s="85"/>
      <c r="F458" s="85"/>
      <c r="G458" s="88"/>
      <c r="H458" s="84"/>
      <c r="I458" s="86"/>
      <c r="J458" s="84"/>
      <c r="K458" s="86"/>
      <c r="L458" s="84"/>
      <c r="M458" s="89"/>
    </row>
    <row r="459" spans="1:13" s="3" customFormat="1" x14ac:dyDescent="0.3">
      <c r="A459" s="84"/>
      <c r="B459" s="84"/>
      <c r="C459" s="84"/>
      <c r="D459" s="84"/>
      <c r="E459" s="85"/>
      <c r="F459" s="85"/>
      <c r="G459" s="88"/>
      <c r="H459" s="86"/>
      <c r="I459" s="86"/>
      <c r="J459" s="86"/>
      <c r="K459" s="86"/>
      <c r="L459" s="86"/>
      <c r="M459" s="86"/>
    </row>
    <row r="460" spans="1:13" s="3" customFormat="1" x14ac:dyDescent="0.3">
      <c r="A460" s="84"/>
      <c r="B460" s="82"/>
      <c r="C460" s="84"/>
      <c r="D460" s="84"/>
      <c r="E460" s="85"/>
      <c r="F460" s="85"/>
      <c r="G460" s="88"/>
      <c r="H460" s="84"/>
      <c r="I460" s="98"/>
      <c r="J460" s="84"/>
      <c r="K460" s="86"/>
      <c r="L460" s="84"/>
      <c r="M460" s="89"/>
    </row>
    <row r="461" spans="1:13" s="3" customFormat="1" x14ac:dyDescent="0.3">
      <c r="A461" s="84"/>
      <c r="B461" s="84"/>
      <c r="C461" s="84"/>
      <c r="D461" s="84"/>
      <c r="E461" s="85"/>
      <c r="F461" s="85"/>
      <c r="G461" s="88"/>
      <c r="H461" s="86"/>
      <c r="I461" s="86"/>
      <c r="J461" s="86"/>
      <c r="K461" s="86"/>
      <c r="L461" s="86"/>
      <c r="M461" s="86"/>
    </row>
    <row r="462" spans="1:13" s="3" customFormat="1" x14ac:dyDescent="0.3">
      <c r="A462" s="84"/>
      <c r="B462" s="82"/>
      <c r="C462" s="84"/>
      <c r="D462" s="84"/>
      <c r="E462" s="85"/>
      <c r="F462" s="85"/>
      <c r="G462" s="88"/>
      <c r="H462" s="84"/>
      <c r="I462" s="86"/>
      <c r="J462" s="84"/>
      <c r="K462" s="86"/>
      <c r="L462" s="84"/>
      <c r="M462" s="89"/>
    </row>
    <row r="463" spans="1:13" s="3" customFormat="1" x14ac:dyDescent="0.3">
      <c r="A463" s="84"/>
      <c r="B463" s="84"/>
      <c r="C463" s="84"/>
      <c r="D463" s="84"/>
      <c r="E463" s="85"/>
      <c r="F463" s="85"/>
      <c r="G463" s="88"/>
      <c r="H463" s="86"/>
      <c r="I463" s="86"/>
      <c r="J463" s="86"/>
      <c r="K463" s="86"/>
      <c r="L463" s="86"/>
      <c r="M463" s="86"/>
    </row>
    <row r="464" spans="1:13" s="3" customFormat="1" x14ac:dyDescent="0.3">
      <c r="A464" s="84"/>
      <c r="B464" s="82"/>
      <c r="C464" s="84"/>
      <c r="D464" s="84"/>
      <c r="E464" s="85"/>
      <c r="F464" s="85"/>
      <c r="G464" s="88"/>
      <c r="H464" s="84"/>
      <c r="I464" s="86"/>
      <c r="J464" s="84"/>
      <c r="K464" s="86"/>
      <c r="L464" s="84"/>
      <c r="M464" s="89"/>
    </row>
    <row r="465" spans="1:13" s="3" customFormat="1" x14ac:dyDescent="0.3">
      <c r="A465" s="84"/>
      <c r="B465" s="84"/>
      <c r="C465" s="84"/>
      <c r="D465" s="84"/>
      <c r="E465" s="85"/>
      <c r="F465" s="85"/>
      <c r="G465" s="88"/>
      <c r="H465" s="86"/>
      <c r="I465" s="86"/>
      <c r="J465" s="86"/>
      <c r="K465" s="86"/>
      <c r="L465" s="86"/>
      <c r="M465" s="86"/>
    </row>
    <row r="466" spans="1:13" s="3" customFormat="1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s="3" customFormat="1" x14ac:dyDescent="0.3">
      <c r="A467" s="84"/>
      <c r="B467" s="82"/>
      <c r="C467" s="84"/>
      <c r="D467" s="84"/>
      <c r="E467" s="85"/>
      <c r="F467" s="85"/>
      <c r="G467" s="88"/>
      <c r="H467" s="84"/>
      <c r="I467" s="86"/>
      <c r="J467" s="84"/>
      <c r="K467" s="86"/>
      <c r="L467" s="84"/>
      <c r="M467" s="89"/>
    </row>
    <row r="468" spans="1:13" s="3" customFormat="1" x14ac:dyDescent="0.3">
      <c r="A468" s="84"/>
      <c r="B468" s="84"/>
      <c r="C468" s="84"/>
      <c r="D468" s="84"/>
      <c r="E468" s="85"/>
      <c r="F468" s="85"/>
      <c r="G468" s="88"/>
      <c r="H468" s="86"/>
      <c r="I468" s="86"/>
      <c r="J468" s="86"/>
      <c r="K468" s="86"/>
      <c r="L468" s="86"/>
      <c r="M468" s="86"/>
    </row>
    <row r="469" spans="1:13" s="3" customFormat="1" x14ac:dyDescent="0.3">
      <c r="A469" s="84"/>
      <c r="B469" s="82"/>
      <c r="C469" s="84"/>
      <c r="D469" s="84"/>
      <c r="E469" s="85"/>
      <c r="F469" s="85"/>
      <c r="G469" s="88"/>
      <c r="H469" s="84"/>
      <c r="I469" s="86"/>
      <c r="J469" s="84"/>
      <c r="K469" s="86"/>
      <c r="L469" s="84"/>
      <c r="M469" s="89"/>
    </row>
    <row r="470" spans="1:13" s="3" customFormat="1" x14ac:dyDescent="0.3">
      <c r="A470" s="84"/>
      <c r="B470" s="84"/>
      <c r="C470" s="84"/>
      <c r="D470" s="84"/>
      <c r="E470" s="85"/>
      <c r="F470" s="85"/>
      <c r="G470" s="88"/>
      <c r="H470" s="86"/>
      <c r="I470" s="86"/>
      <c r="J470" s="86"/>
      <c r="K470" s="86"/>
      <c r="L470" s="86"/>
      <c r="M470" s="86"/>
    </row>
    <row r="471" spans="1:13" s="3" customFormat="1" x14ac:dyDescent="0.3">
      <c r="A471" s="84"/>
      <c r="B471" s="82"/>
      <c r="C471" s="84"/>
      <c r="D471" s="84"/>
      <c r="E471" s="85"/>
      <c r="F471" s="85"/>
      <c r="G471" s="88"/>
      <c r="H471" s="84"/>
      <c r="I471" s="86"/>
      <c r="J471" s="84"/>
      <c r="K471" s="86"/>
      <c r="L471" s="84"/>
      <c r="M471" s="89"/>
    </row>
    <row r="472" spans="1:13" s="3" customFormat="1" x14ac:dyDescent="0.3">
      <c r="A472" s="84"/>
      <c r="B472" s="84"/>
      <c r="C472" s="84"/>
      <c r="D472" s="84"/>
      <c r="E472" s="85"/>
      <c r="F472" s="85"/>
      <c r="G472" s="88"/>
      <c r="H472" s="86"/>
      <c r="I472" s="86"/>
      <c r="J472" s="86"/>
      <c r="K472" s="86"/>
      <c r="L472" s="86"/>
      <c r="M472" s="86"/>
    </row>
    <row r="473" spans="1:13" s="3" customFormat="1" x14ac:dyDescent="0.3">
      <c r="A473" s="84"/>
      <c r="B473" s="82"/>
      <c r="C473" s="84"/>
      <c r="D473" s="84"/>
      <c r="E473" s="85"/>
      <c r="F473" s="85"/>
      <c r="G473" s="88"/>
      <c r="H473" s="84"/>
      <c r="I473" s="86"/>
      <c r="J473" s="84"/>
      <c r="K473" s="86"/>
      <c r="L473" s="84"/>
      <c r="M473" s="89"/>
    </row>
    <row r="474" spans="1:13" s="3" customFormat="1" x14ac:dyDescent="0.3">
      <c r="A474" s="84"/>
      <c r="B474" s="84"/>
      <c r="C474" s="84"/>
      <c r="D474" s="84"/>
      <c r="E474" s="85"/>
      <c r="F474" s="85"/>
      <c r="G474" s="88"/>
      <c r="H474" s="86"/>
      <c r="I474" s="86"/>
      <c r="J474" s="86"/>
      <c r="K474" s="86"/>
      <c r="L474" s="86"/>
      <c r="M474" s="86"/>
    </row>
    <row r="475" spans="1:13" s="3" customFormat="1" x14ac:dyDescent="0.3">
      <c r="A475" s="84"/>
      <c r="B475" s="82"/>
      <c r="C475" s="84"/>
      <c r="D475" s="84"/>
      <c r="E475" s="85"/>
      <c r="F475" s="85"/>
      <c r="G475" s="88"/>
      <c r="H475" s="84"/>
      <c r="I475" s="86"/>
      <c r="J475" s="84"/>
      <c r="K475" s="86"/>
      <c r="L475" s="84"/>
      <c r="M475" s="89"/>
    </row>
    <row r="476" spans="1:13" s="3" customFormat="1" x14ac:dyDescent="0.3">
      <c r="A476" s="84"/>
      <c r="B476" s="84"/>
      <c r="C476" s="84"/>
      <c r="D476" s="84"/>
      <c r="E476" s="85"/>
      <c r="F476" s="85"/>
      <c r="G476" s="88"/>
      <c r="H476" s="86"/>
      <c r="I476" s="86"/>
      <c r="J476" s="86"/>
      <c r="K476" s="86"/>
      <c r="L476" s="86"/>
      <c r="M476" s="86"/>
    </row>
    <row r="477" spans="1:13" s="3" customFormat="1" x14ac:dyDescent="0.3">
      <c r="A477" s="84"/>
      <c r="B477" s="82"/>
      <c r="C477" s="84"/>
      <c r="D477" s="84"/>
      <c r="E477" s="85"/>
      <c r="F477" s="85"/>
      <c r="G477" s="88"/>
      <c r="H477" s="84"/>
      <c r="I477" s="86"/>
      <c r="J477" s="84"/>
      <c r="K477" s="86"/>
      <c r="L477" s="84"/>
      <c r="M477" s="89"/>
    </row>
    <row r="478" spans="1:13" s="3" customFormat="1" x14ac:dyDescent="0.3">
      <c r="A478" s="84"/>
      <c r="B478" s="84"/>
      <c r="C478" s="84"/>
      <c r="D478" s="84"/>
      <c r="E478" s="85"/>
      <c r="F478" s="85"/>
      <c r="G478" s="88"/>
      <c r="H478" s="86"/>
      <c r="I478" s="86"/>
      <c r="J478" s="86"/>
      <c r="K478" s="86"/>
      <c r="L478" s="86"/>
      <c r="M478" s="86"/>
    </row>
    <row r="479" spans="1:13" s="3" customFormat="1" x14ac:dyDescent="0.3">
      <c r="A479" s="84"/>
      <c r="B479" s="82"/>
      <c r="C479" s="84"/>
      <c r="D479" s="84"/>
      <c r="E479" s="85"/>
      <c r="F479" s="85"/>
      <c r="G479" s="88"/>
      <c r="H479" s="89"/>
      <c r="I479" s="88"/>
      <c r="J479" s="84"/>
      <c r="K479" s="86"/>
      <c r="L479" s="86"/>
      <c r="M479" s="92"/>
    </row>
    <row r="480" spans="1:13" s="3" customFormat="1" x14ac:dyDescent="0.3">
      <c r="A480" s="84"/>
      <c r="B480" s="84"/>
      <c r="C480" s="84"/>
      <c r="D480" s="84"/>
      <c r="E480" s="85"/>
      <c r="F480" s="85"/>
      <c r="G480" s="88"/>
      <c r="H480" s="86"/>
      <c r="I480" s="86"/>
      <c r="J480" s="86"/>
      <c r="K480" s="86"/>
      <c r="L480" s="86"/>
      <c r="M480" s="86"/>
    </row>
    <row r="481" spans="1:13" s="3" customFormat="1" x14ac:dyDescent="0.3">
      <c r="A481" s="84"/>
      <c r="B481" s="82"/>
      <c r="C481" s="93"/>
      <c r="D481" s="84"/>
      <c r="E481" s="85"/>
      <c r="F481" s="85"/>
      <c r="G481" s="88"/>
      <c r="H481" s="84"/>
      <c r="I481" s="86"/>
      <c r="J481" s="84"/>
      <c r="K481" s="86"/>
      <c r="L481" s="84"/>
      <c r="M481" s="89"/>
    </row>
    <row r="482" spans="1:13" s="3" customFormat="1" x14ac:dyDescent="0.3">
      <c r="A482" s="84"/>
      <c r="B482" s="84"/>
      <c r="C482" s="84"/>
      <c r="D482" s="84"/>
      <c r="E482" s="85"/>
      <c r="F482" s="85"/>
      <c r="G482" s="88"/>
      <c r="H482" s="86"/>
      <c r="I482" s="86"/>
      <c r="J482" s="86"/>
      <c r="K482" s="86"/>
      <c r="L482" s="86"/>
      <c r="M482" s="86"/>
    </row>
    <row r="483" spans="1:13" s="3" customFormat="1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s="3" customFormat="1" x14ac:dyDescent="0.3">
      <c r="A484" s="84"/>
      <c r="B484" s="82"/>
      <c r="C484" s="93"/>
      <c r="D484" s="84"/>
      <c r="E484" s="85"/>
      <c r="F484" s="85"/>
      <c r="G484" s="88"/>
      <c r="H484" s="84"/>
      <c r="I484" s="86"/>
      <c r="J484" s="84"/>
      <c r="K484" s="86"/>
      <c r="L484" s="84"/>
      <c r="M484" s="89"/>
    </row>
    <row r="485" spans="1:13" s="3" customFormat="1" x14ac:dyDescent="0.3">
      <c r="A485" s="84"/>
      <c r="B485" s="84"/>
      <c r="C485" s="84"/>
      <c r="D485" s="84"/>
      <c r="E485" s="85"/>
      <c r="F485" s="85"/>
      <c r="G485" s="88"/>
      <c r="H485" s="86"/>
      <c r="I485" s="86"/>
      <c r="J485" s="86"/>
      <c r="K485" s="86"/>
      <c r="L485" s="86"/>
      <c r="M485" s="86"/>
    </row>
    <row r="486" spans="1:13" s="3" customFormat="1" x14ac:dyDescent="0.3">
      <c r="A486" s="84"/>
      <c r="B486" s="82"/>
      <c r="C486" s="93"/>
      <c r="D486" s="84"/>
      <c r="E486" s="85"/>
      <c r="F486" s="85"/>
      <c r="G486" s="88"/>
      <c r="H486" s="84"/>
      <c r="I486" s="86"/>
      <c r="J486" s="84"/>
      <c r="K486" s="86"/>
      <c r="L486" s="84"/>
      <c r="M486" s="89"/>
    </row>
    <row r="487" spans="1:13" s="3" customFormat="1" x14ac:dyDescent="0.3">
      <c r="A487" s="84"/>
      <c r="B487" s="84"/>
      <c r="C487" s="84"/>
      <c r="D487" s="84"/>
      <c r="E487" s="85"/>
      <c r="F487" s="85"/>
      <c r="G487" s="88"/>
      <c r="H487" s="86"/>
      <c r="I487" s="86"/>
      <c r="J487" s="86"/>
      <c r="K487" s="86"/>
      <c r="L487" s="86"/>
      <c r="M487" s="86"/>
    </row>
    <row r="488" spans="1:13" s="3" customFormat="1" x14ac:dyDescent="0.3">
      <c r="A488" s="84"/>
      <c r="B488" s="84"/>
      <c r="C488" s="93"/>
      <c r="D488" s="84"/>
      <c r="E488" s="85"/>
      <c r="F488" s="85"/>
      <c r="G488" s="88"/>
      <c r="H488" s="84"/>
      <c r="I488" s="86"/>
      <c r="J488" s="84"/>
      <c r="K488" s="86"/>
      <c r="L488" s="84"/>
      <c r="M488" s="89"/>
    </row>
    <row r="489" spans="1:13" s="3" customFormat="1" x14ac:dyDescent="0.3">
      <c r="A489" s="84"/>
      <c r="B489" s="84"/>
      <c r="C489" s="84"/>
      <c r="D489" s="84"/>
      <c r="E489" s="85"/>
      <c r="F489" s="85"/>
      <c r="G489" s="88"/>
      <c r="H489" s="86"/>
      <c r="I489" s="86"/>
      <c r="J489" s="86"/>
      <c r="K489" s="86"/>
      <c r="L489" s="86"/>
      <c r="M489" s="86"/>
    </row>
    <row r="490" spans="1:13" s="3" customFormat="1" x14ac:dyDescent="0.3">
      <c r="A490" s="84"/>
      <c r="B490" s="82"/>
      <c r="C490" s="93"/>
      <c r="D490" s="84"/>
      <c r="E490" s="85"/>
      <c r="F490" s="85"/>
      <c r="G490" s="88"/>
      <c r="H490" s="84"/>
      <c r="I490" s="86"/>
      <c r="J490" s="84"/>
      <c r="K490" s="86"/>
      <c r="L490" s="84"/>
      <c r="M490" s="89"/>
    </row>
    <row r="491" spans="1:13" s="3" customFormat="1" x14ac:dyDescent="0.3">
      <c r="A491" s="84"/>
      <c r="B491" s="84"/>
      <c r="C491" s="84"/>
      <c r="D491" s="84"/>
      <c r="E491" s="85"/>
      <c r="F491" s="85"/>
      <c r="G491" s="88"/>
      <c r="H491" s="86"/>
      <c r="I491" s="86"/>
      <c r="J491" s="86"/>
      <c r="K491" s="86"/>
      <c r="L491" s="86"/>
      <c r="M491" s="86"/>
    </row>
    <row r="492" spans="1:13" s="3" customFormat="1" x14ac:dyDescent="0.3">
      <c r="A492" s="84"/>
      <c r="B492" s="84"/>
      <c r="C492" s="93"/>
      <c r="D492" s="84"/>
      <c r="E492" s="85"/>
      <c r="F492" s="85"/>
      <c r="G492" s="88"/>
      <c r="H492" s="84"/>
      <c r="I492" s="86"/>
      <c r="J492" s="84"/>
      <c r="K492" s="86"/>
      <c r="L492" s="84"/>
      <c r="M492" s="89"/>
    </row>
    <row r="493" spans="1:13" s="3" customFormat="1" x14ac:dyDescent="0.3">
      <c r="A493" s="84"/>
      <c r="B493" s="84"/>
      <c r="C493" s="84"/>
      <c r="D493" s="84"/>
      <c r="E493" s="85"/>
      <c r="F493" s="85"/>
      <c r="G493" s="88"/>
      <c r="H493" s="86"/>
      <c r="I493" s="86"/>
      <c r="J493" s="86"/>
      <c r="K493" s="86"/>
      <c r="L493" s="86"/>
      <c r="M493" s="86"/>
    </row>
    <row r="494" spans="1:13" s="3" customFormat="1" x14ac:dyDescent="0.3">
      <c r="A494" s="84"/>
      <c r="B494" s="84"/>
      <c r="C494" s="93"/>
      <c r="D494" s="84"/>
      <c r="E494" s="85"/>
      <c r="F494" s="85"/>
      <c r="G494" s="88"/>
      <c r="H494" s="84"/>
      <c r="I494" s="86"/>
      <c r="J494" s="84"/>
      <c r="K494" s="86"/>
      <c r="L494" s="84"/>
      <c r="M494" s="89"/>
    </row>
    <row r="495" spans="1:13" s="3" customFormat="1" x14ac:dyDescent="0.3">
      <c r="A495" s="84"/>
      <c r="B495" s="84"/>
      <c r="C495" s="84"/>
      <c r="D495" s="84"/>
      <c r="E495" s="85"/>
      <c r="F495" s="85"/>
      <c r="G495" s="88"/>
      <c r="H495" s="86"/>
      <c r="I495" s="86"/>
      <c r="J495" s="86"/>
      <c r="K495" s="86"/>
      <c r="L495" s="86"/>
      <c r="M495" s="86"/>
    </row>
    <row r="496" spans="1:13" s="3" customFormat="1" x14ac:dyDescent="0.3">
      <c r="A496" s="84"/>
      <c r="B496" s="84"/>
      <c r="C496" s="93"/>
      <c r="D496" s="84"/>
      <c r="E496" s="85"/>
      <c r="F496" s="85"/>
      <c r="G496" s="88"/>
      <c r="H496" s="84"/>
      <c r="I496" s="86"/>
      <c r="J496" s="84"/>
      <c r="K496" s="86"/>
      <c r="L496" s="84"/>
      <c r="M496" s="89"/>
    </row>
    <row r="497" spans="1:13" s="3" customFormat="1" x14ac:dyDescent="0.3">
      <c r="A497" s="84"/>
      <c r="B497" s="84"/>
      <c r="C497" s="84"/>
      <c r="D497" s="84"/>
      <c r="E497" s="85"/>
      <c r="F497" s="85"/>
      <c r="G497" s="88"/>
      <c r="H497" s="86"/>
      <c r="I497" s="86"/>
      <c r="J497" s="86"/>
      <c r="K497" s="86"/>
      <c r="L497" s="86"/>
      <c r="M497" s="86"/>
    </row>
    <row r="498" spans="1:13" s="3" customFormat="1" x14ac:dyDescent="0.3">
      <c r="A498" s="84"/>
      <c r="B498" s="84"/>
      <c r="C498" s="93"/>
      <c r="D498" s="84"/>
      <c r="E498" s="85"/>
      <c r="F498" s="85"/>
      <c r="G498" s="88"/>
      <c r="H498" s="84"/>
      <c r="I498" s="86"/>
      <c r="J498" s="84"/>
      <c r="K498" s="86"/>
      <c r="L498" s="84"/>
      <c r="M498" s="89"/>
    </row>
    <row r="499" spans="1:13" s="3" customFormat="1" x14ac:dyDescent="0.3">
      <c r="A499" s="84"/>
      <c r="B499" s="84"/>
      <c r="C499" s="84"/>
      <c r="D499" s="84"/>
      <c r="E499" s="85"/>
      <c r="F499" s="85"/>
      <c r="G499" s="88"/>
      <c r="H499" s="86"/>
      <c r="I499" s="86"/>
      <c r="J499" s="86"/>
      <c r="K499" s="86"/>
      <c r="L499" s="86"/>
      <c r="M499" s="86"/>
    </row>
    <row r="500" spans="1:13" s="3" customFormat="1" x14ac:dyDescent="0.3">
      <c r="A500" s="84"/>
      <c r="B500" s="84"/>
      <c r="C500" s="93"/>
      <c r="D500" s="84"/>
      <c r="E500" s="84"/>
      <c r="F500" s="84"/>
      <c r="G500" s="88"/>
      <c r="H500" s="84"/>
      <c r="I500" s="86"/>
      <c r="J500" s="86"/>
      <c r="K500" s="86"/>
      <c r="L500" s="86"/>
      <c r="M500" s="86"/>
    </row>
    <row r="501" spans="1:13" s="3" customFormat="1" x14ac:dyDescent="0.3">
      <c r="A501" s="84"/>
      <c r="B501" s="84"/>
      <c r="C501" s="84"/>
      <c r="D501" s="84"/>
      <c r="E501" s="85"/>
      <c r="F501" s="85"/>
      <c r="G501" s="88"/>
      <c r="H501" s="84"/>
      <c r="I501" s="86"/>
      <c r="J501" s="86"/>
      <c r="K501" s="86"/>
      <c r="L501" s="86"/>
      <c r="M501" s="89"/>
    </row>
    <row r="502" spans="1:13" x14ac:dyDescent="0.3">
      <c r="A502" s="84"/>
      <c r="B502" s="84"/>
      <c r="C502" s="84"/>
      <c r="D502" s="84"/>
      <c r="E502" s="85"/>
      <c r="F502" s="85"/>
      <c r="G502" s="88"/>
      <c r="H502" s="89"/>
      <c r="I502" s="88"/>
      <c r="J502" s="84"/>
      <c r="K502" s="88"/>
      <c r="L502" s="84"/>
      <c r="M502" s="88"/>
    </row>
    <row r="503" spans="1:13" x14ac:dyDescent="0.3">
      <c r="A503" s="84"/>
      <c r="B503" s="84"/>
      <c r="C503" s="84"/>
      <c r="D503" s="84"/>
      <c r="E503" s="88"/>
      <c r="F503" s="85"/>
      <c r="G503" s="88"/>
      <c r="H503" s="89"/>
      <c r="I503" s="87"/>
      <c r="J503" s="84"/>
      <c r="K503" s="86"/>
      <c r="L503" s="86"/>
      <c r="M503" s="89"/>
    </row>
    <row r="504" spans="1:13" x14ac:dyDescent="0.3">
      <c r="A504" s="84"/>
      <c r="B504" s="84"/>
      <c r="C504" s="84"/>
      <c r="D504" s="84"/>
      <c r="E504" s="85"/>
      <c r="F504" s="85"/>
      <c r="G504" s="88"/>
      <c r="H504" s="3"/>
      <c r="I504" s="87"/>
      <c r="J504" s="84"/>
      <c r="K504" s="86"/>
      <c r="L504" s="86"/>
      <c r="M504" s="89"/>
    </row>
    <row r="505" spans="1:13" x14ac:dyDescent="0.3">
      <c r="A505" s="84"/>
      <c r="B505" s="84"/>
      <c r="C505" s="84"/>
      <c r="D505" s="84"/>
      <c r="E505" s="85"/>
      <c r="F505" s="85"/>
      <c r="G505" s="88"/>
      <c r="H505" s="89"/>
      <c r="I505" s="87"/>
      <c r="J505" s="84"/>
      <c r="K505" s="86"/>
      <c r="L505" s="86"/>
      <c r="M505" s="89"/>
    </row>
    <row r="506" spans="1:13" x14ac:dyDescent="0.3">
      <c r="A506" s="84"/>
      <c r="B506" s="84"/>
      <c r="C506" s="84"/>
      <c r="D506" s="84"/>
      <c r="E506" s="85"/>
      <c r="F506" s="85"/>
      <c r="G506" s="88"/>
      <c r="H506" s="86"/>
      <c r="I506" s="86"/>
      <c r="J506" s="86"/>
      <c r="K506" s="86"/>
      <c r="L506" s="86"/>
      <c r="M506" s="86"/>
    </row>
    <row r="507" spans="1:13" x14ac:dyDescent="0.3">
      <c r="A507" s="84"/>
      <c r="B507" s="84"/>
      <c r="C507" s="93"/>
      <c r="D507" s="84"/>
      <c r="E507" s="84"/>
      <c r="F507" s="84"/>
      <c r="G507" s="88"/>
      <c r="H507" s="84"/>
      <c r="I507" s="86"/>
      <c r="J507" s="86"/>
      <c r="K507" s="86"/>
      <c r="L507" s="86"/>
      <c r="M507" s="86"/>
    </row>
    <row r="508" spans="1:13" x14ac:dyDescent="0.3">
      <c r="A508" s="84"/>
      <c r="B508" s="84"/>
      <c r="C508" s="84"/>
      <c r="D508" s="84"/>
      <c r="E508" s="85"/>
      <c r="F508" s="85"/>
      <c r="G508" s="88"/>
      <c r="H508" s="84"/>
      <c r="I508" s="86"/>
      <c r="J508" s="86"/>
      <c r="K508" s="86"/>
      <c r="L508" s="86"/>
      <c r="M508" s="89"/>
    </row>
    <row r="509" spans="1:13" x14ac:dyDescent="0.3">
      <c r="A509" s="84"/>
      <c r="B509" s="84"/>
      <c r="C509" s="84"/>
      <c r="D509" s="84"/>
      <c r="E509" s="91"/>
      <c r="F509" s="85"/>
      <c r="G509" s="88"/>
      <c r="H509" s="89"/>
      <c r="I509" s="88"/>
      <c r="J509" s="84"/>
      <c r="K509" s="88"/>
      <c r="L509" s="84"/>
      <c r="M509" s="88"/>
    </row>
    <row r="510" spans="1:13" x14ac:dyDescent="0.3">
      <c r="A510" s="84"/>
      <c r="B510" s="84"/>
      <c r="C510" s="84"/>
      <c r="D510" s="84"/>
      <c r="E510" s="88"/>
      <c r="F510" s="85"/>
      <c r="G510" s="88"/>
      <c r="H510" s="89"/>
      <c r="I510" s="87"/>
      <c r="J510" s="84"/>
      <c r="K510" s="86"/>
      <c r="L510" s="86"/>
      <c r="M510" s="89"/>
    </row>
    <row r="511" spans="1:13" x14ac:dyDescent="0.3">
      <c r="A511" s="84"/>
      <c r="B511" s="84"/>
      <c r="C511" s="84"/>
      <c r="D511" s="84"/>
      <c r="E511" s="91"/>
      <c r="F511" s="85"/>
      <c r="G511" s="88"/>
      <c r="H511" s="89"/>
      <c r="I511" s="87"/>
      <c r="J511" s="84"/>
      <c r="K511" s="86"/>
      <c r="L511" s="86"/>
      <c r="M511" s="89"/>
    </row>
    <row r="512" spans="1:13" x14ac:dyDescent="0.3">
      <c r="A512" s="84"/>
      <c r="B512" s="84"/>
      <c r="C512" s="84"/>
      <c r="D512" s="84"/>
      <c r="E512" s="85"/>
      <c r="F512" s="85"/>
      <c r="G512" s="88"/>
      <c r="H512" s="86"/>
      <c r="I512" s="86"/>
      <c r="J512" s="86"/>
      <c r="K512" s="86"/>
      <c r="L512" s="86"/>
      <c r="M512" s="86"/>
    </row>
    <row r="513" spans="1:13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</row>
    <row r="514" spans="1:13" x14ac:dyDescent="0.3">
      <c r="A514" s="84"/>
      <c r="B514" s="84"/>
      <c r="C514" s="93"/>
      <c r="D514" s="84"/>
      <c r="E514" s="84"/>
      <c r="F514" s="84"/>
      <c r="G514" s="88"/>
      <c r="H514" s="84"/>
      <c r="I514" s="86"/>
      <c r="J514" s="86"/>
      <c r="K514" s="86"/>
      <c r="L514" s="86"/>
      <c r="M514" s="86"/>
    </row>
    <row r="515" spans="1:13" x14ac:dyDescent="0.3">
      <c r="A515" s="84"/>
      <c r="B515" s="84"/>
      <c r="C515" s="84"/>
      <c r="D515" s="84"/>
      <c r="E515" s="85"/>
      <c r="F515" s="85"/>
      <c r="G515" s="88"/>
      <c r="H515" s="84"/>
      <c r="I515" s="86"/>
      <c r="J515" s="86"/>
      <c r="K515" s="86"/>
      <c r="L515" s="86"/>
      <c r="M515" s="89"/>
    </row>
    <row r="516" spans="1:13" x14ac:dyDescent="0.3">
      <c r="A516" s="84"/>
      <c r="B516" s="84"/>
      <c r="C516" s="84"/>
      <c r="D516" s="84"/>
      <c r="E516" s="91"/>
      <c r="F516" s="85"/>
      <c r="G516" s="88"/>
      <c r="H516" s="89"/>
      <c r="I516" s="88"/>
      <c r="J516" s="84"/>
      <c r="K516" s="88"/>
      <c r="L516" s="84"/>
      <c r="M516" s="88"/>
    </row>
    <row r="517" spans="1:13" x14ac:dyDescent="0.3">
      <c r="A517" s="84"/>
      <c r="B517" s="84"/>
      <c r="C517" s="84"/>
      <c r="D517" s="84"/>
      <c r="E517" s="88"/>
      <c r="F517" s="85"/>
      <c r="G517" s="88"/>
      <c r="H517" s="89"/>
      <c r="I517" s="87"/>
      <c r="J517" s="84"/>
      <c r="K517" s="86"/>
      <c r="L517" s="86"/>
      <c r="M517" s="89"/>
    </row>
    <row r="518" spans="1:13" x14ac:dyDescent="0.3">
      <c r="A518" s="84"/>
      <c r="B518" s="84"/>
      <c r="C518" s="84"/>
      <c r="D518" s="84"/>
      <c r="E518" s="91"/>
      <c r="F518" s="85"/>
      <c r="G518" s="88"/>
      <c r="H518" s="89"/>
      <c r="I518" s="87"/>
      <c r="J518" s="84"/>
      <c r="K518" s="86"/>
      <c r="L518" s="86"/>
      <c r="M518" s="89"/>
    </row>
    <row r="519" spans="1:13" x14ac:dyDescent="0.3">
      <c r="A519" s="84"/>
      <c r="B519" s="84"/>
      <c r="C519" s="84"/>
      <c r="D519" s="84"/>
      <c r="E519" s="85"/>
      <c r="F519" s="85"/>
      <c r="G519" s="88"/>
      <c r="H519" s="86"/>
      <c r="I519" s="86"/>
      <c r="J519" s="86"/>
      <c r="K519" s="86"/>
      <c r="L519" s="86"/>
      <c r="M519" s="86"/>
    </row>
    <row r="520" spans="1:13" x14ac:dyDescent="0.3">
      <c r="A520" s="84"/>
      <c r="B520" s="84"/>
      <c r="C520" s="93"/>
      <c r="D520" s="84"/>
      <c r="E520" s="84"/>
      <c r="F520" s="84"/>
      <c r="G520" s="88"/>
      <c r="H520" s="84"/>
      <c r="I520" s="86"/>
      <c r="J520" s="86"/>
      <c r="K520" s="86"/>
      <c r="L520" s="86"/>
      <c r="M520" s="86"/>
    </row>
    <row r="521" spans="1:13" x14ac:dyDescent="0.3">
      <c r="A521" s="84"/>
      <c r="B521" s="84"/>
      <c r="C521" s="84"/>
      <c r="D521" s="84"/>
      <c r="E521" s="85"/>
      <c r="F521" s="85"/>
      <c r="G521" s="88"/>
      <c r="H521" s="84"/>
      <c r="I521" s="86"/>
      <c r="J521" s="86"/>
      <c r="K521" s="86"/>
      <c r="L521" s="86"/>
      <c r="M521" s="89"/>
    </row>
    <row r="522" spans="1:13" x14ac:dyDescent="0.3">
      <c r="A522" s="84"/>
      <c r="B522" s="84"/>
      <c r="C522" s="84"/>
      <c r="D522" s="84"/>
      <c r="E522" s="91"/>
      <c r="F522" s="85"/>
      <c r="G522" s="88"/>
      <c r="H522" s="89"/>
      <c r="I522" s="88"/>
      <c r="J522" s="84"/>
      <c r="K522" s="88"/>
      <c r="L522" s="84"/>
      <c r="M522" s="88"/>
    </row>
    <row r="523" spans="1:13" x14ac:dyDescent="0.3">
      <c r="A523" s="84"/>
      <c r="B523" s="84"/>
      <c r="C523" s="84"/>
      <c r="D523" s="84"/>
      <c r="E523" s="88"/>
      <c r="F523" s="85"/>
      <c r="G523" s="88"/>
      <c r="H523" s="89"/>
      <c r="I523" s="87"/>
      <c r="J523" s="84"/>
      <c r="K523" s="86"/>
      <c r="L523" s="86"/>
      <c r="M523" s="89"/>
    </row>
    <row r="524" spans="1:13" x14ac:dyDescent="0.3">
      <c r="A524" s="84"/>
      <c r="B524" s="84"/>
      <c r="C524" s="84"/>
      <c r="D524" s="84"/>
      <c r="E524" s="91"/>
      <c r="F524" s="85"/>
      <c r="G524" s="88"/>
      <c r="H524" s="89"/>
      <c r="I524" s="87"/>
      <c r="J524" s="84"/>
      <c r="K524" s="86"/>
      <c r="L524" s="86"/>
      <c r="M524" s="89"/>
    </row>
    <row r="525" spans="1:13" x14ac:dyDescent="0.3">
      <c r="A525" s="84"/>
      <c r="B525" s="84"/>
      <c r="C525" s="84"/>
      <c r="D525" s="84"/>
      <c r="E525" s="85"/>
      <c r="F525" s="85"/>
      <c r="G525" s="88"/>
      <c r="H525" s="86"/>
      <c r="I525" s="86"/>
      <c r="J525" s="86"/>
      <c r="K525" s="86"/>
      <c r="L525" s="86"/>
      <c r="M525" s="86"/>
    </row>
    <row r="526" spans="1:13" x14ac:dyDescent="0.3">
      <c r="A526" s="84"/>
      <c r="B526" s="84"/>
      <c r="C526" s="93"/>
      <c r="D526" s="84"/>
      <c r="E526" s="84"/>
      <c r="F526" s="84"/>
      <c r="G526" s="88"/>
      <c r="H526" s="84"/>
      <c r="I526" s="86"/>
      <c r="J526" s="86"/>
      <c r="K526" s="86"/>
      <c r="L526" s="86"/>
      <c r="M526" s="86"/>
    </row>
    <row r="527" spans="1:13" x14ac:dyDescent="0.3">
      <c r="A527" s="84"/>
      <c r="B527" s="84"/>
      <c r="C527" s="84"/>
      <c r="D527" s="84"/>
      <c r="E527" s="85"/>
      <c r="F527" s="85"/>
      <c r="G527" s="88"/>
      <c r="H527" s="84"/>
      <c r="I527" s="86"/>
      <c r="J527" s="86"/>
      <c r="K527" s="86"/>
      <c r="L527" s="86"/>
      <c r="M527" s="89"/>
    </row>
    <row r="528" spans="1:13" x14ac:dyDescent="0.3">
      <c r="A528" s="84"/>
      <c r="B528" s="84"/>
      <c r="C528" s="84"/>
      <c r="D528" s="84"/>
      <c r="E528" s="91"/>
      <c r="F528" s="85"/>
      <c r="G528" s="88"/>
      <c r="H528" s="89"/>
      <c r="I528" s="88"/>
      <c r="J528" s="84"/>
      <c r="K528" s="88"/>
      <c r="L528" s="84"/>
      <c r="M528" s="88"/>
    </row>
    <row r="529" spans="1:13" x14ac:dyDescent="0.3">
      <c r="A529" s="84"/>
      <c r="B529" s="84"/>
      <c r="C529" s="84"/>
      <c r="D529" s="84"/>
      <c r="E529" s="88"/>
      <c r="F529" s="85"/>
      <c r="G529" s="88"/>
      <c r="H529" s="89"/>
      <c r="I529" s="87"/>
      <c r="J529" s="84"/>
      <c r="K529" s="86"/>
      <c r="L529" s="86"/>
      <c r="M529" s="89"/>
    </row>
    <row r="530" spans="1:13" x14ac:dyDescent="0.3">
      <c r="A530" s="84"/>
      <c r="B530" s="84"/>
      <c r="C530" s="84"/>
      <c r="D530" s="84"/>
      <c r="E530" s="91"/>
      <c r="F530" s="85"/>
      <c r="G530" s="88"/>
      <c r="H530" s="89"/>
      <c r="I530" s="87"/>
      <c r="J530" s="84"/>
      <c r="K530" s="86"/>
      <c r="L530" s="86"/>
      <c r="M530" s="89"/>
    </row>
    <row r="531" spans="1:13" x14ac:dyDescent="0.3">
      <c r="A531" s="84"/>
      <c r="B531" s="84"/>
      <c r="C531" s="84"/>
      <c r="D531" s="84"/>
      <c r="E531" s="85"/>
      <c r="F531" s="85"/>
      <c r="G531" s="88"/>
      <c r="H531" s="86"/>
      <c r="I531" s="86"/>
      <c r="J531" s="86"/>
      <c r="K531" s="86"/>
      <c r="L531" s="86"/>
      <c r="M531" s="86"/>
    </row>
    <row r="532" spans="1:13" x14ac:dyDescent="0.3">
      <c r="A532" s="84"/>
      <c r="B532" s="84"/>
      <c r="C532" s="93"/>
      <c r="D532" s="84"/>
      <c r="E532" s="84"/>
      <c r="F532" s="84"/>
      <c r="G532" s="88"/>
      <c r="H532" s="84"/>
      <c r="I532" s="86"/>
      <c r="J532" s="86"/>
      <c r="K532" s="86"/>
      <c r="L532" s="86"/>
      <c r="M532" s="86"/>
    </row>
    <row r="533" spans="1:13" x14ac:dyDescent="0.3">
      <c r="A533" s="84"/>
      <c r="B533" s="84"/>
      <c r="C533" s="84"/>
      <c r="D533" s="84"/>
      <c r="E533" s="85"/>
      <c r="F533" s="85"/>
      <c r="G533" s="88"/>
      <c r="H533" s="84"/>
      <c r="I533" s="86"/>
      <c r="J533" s="86"/>
      <c r="K533" s="86"/>
      <c r="L533" s="86"/>
      <c r="M533" s="89"/>
    </row>
    <row r="534" spans="1:13" x14ac:dyDescent="0.3">
      <c r="A534" s="84"/>
      <c r="B534" s="84"/>
      <c r="C534" s="84"/>
      <c r="D534" s="84"/>
      <c r="E534" s="91"/>
      <c r="F534" s="85"/>
      <c r="G534" s="88"/>
      <c r="H534" s="89"/>
      <c r="I534" s="88"/>
      <c r="J534" s="84"/>
      <c r="K534" s="88"/>
      <c r="L534" s="84"/>
      <c r="M534" s="88"/>
    </row>
    <row r="535" spans="1:13" x14ac:dyDescent="0.3">
      <c r="A535" s="84"/>
      <c r="B535" s="84"/>
      <c r="C535" s="84"/>
      <c r="D535" s="84"/>
      <c r="E535" s="88"/>
      <c r="F535" s="85"/>
      <c r="G535" s="88"/>
      <c r="H535" s="89"/>
      <c r="I535" s="87"/>
      <c r="J535" s="84"/>
      <c r="K535" s="86"/>
      <c r="L535" s="86"/>
      <c r="M535" s="89"/>
    </row>
    <row r="536" spans="1:13" x14ac:dyDescent="0.3">
      <c r="A536" s="84"/>
      <c r="B536" s="84"/>
      <c r="C536" s="84"/>
      <c r="D536" s="84"/>
      <c r="E536" s="91"/>
      <c r="F536" s="85"/>
      <c r="G536" s="88"/>
      <c r="H536" s="89"/>
      <c r="I536" s="87"/>
      <c r="J536" s="84"/>
      <c r="K536" s="86"/>
      <c r="L536" s="86"/>
      <c r="M536" s="89"/>
    </row>
    <row r="537" spans="1:13" x14ac:dyDescent="0.3">
      <c r="A537" s="84"/>
      <c r="B537" s="84"/>
      <c r="C537" s="84"/>
      <c r="D537" s="84"/>
      <c r="E537" s="85"/>
      <c r="F537" s="85"/>
      <c r="G537" s="88"/>
      <c r="H537" s="86"/>
      <c r="I537" s="86"/>
      <c r="J537" s="86"/>
      <c r="K537" s="86"/>
      <c r="L537" s="86"/>
      <c r="M537" s="86"/>
    </row>
    <row r="538" spans="1:13" x14ac:dyDescent="0.3">
      <c r="A538" s="84"/>
      <c r="B538" s="84"/>
      <c r="C538" s="93"/>
      <c r="D538" s="84"/>
      <c r="E538" s="84"/>
      <c r="F538" s="84"/>
      <c r="G538" s="88"/>
      <c r="H538" s="84"/>
      <c r="I538" s="86"/>
      <c r="J538" s="86"/>
      <c r="K538" s="86"/>
      <c r="L538" s="86"/>
      <c r="M538" s="86"/>
    </row>
    <row r="539" spans="1:13" x14ac:dyDescent="0.3">
      <c r="A539" s="84"/>
      <c r="B539" s="84"/>
      <c r="C539" s="84"/>
      <c r="D539" s="84"/>
      <c r="E539" s="85"/>
      <c r="F539" s="85"/>
      <c r="G539" s="88"/>
      <c r="H539" s="84"/>
      <c r="I539" s="86"/>
      <c r="J539" s="86"/>
      <c r="K539" s="86"/>
      <c r="L539" s="86"/>
      <c r="M539" s="89"/>
    </row>
    <row r="540" spans="1:13" x14ac:dyDescent="0.3">
      <c r="A540" s="84"/>
      <c r="B540" s="84"/>
      <c r="C540" s="84"/>
      <c r="D540" s="84"/>
      <c r="E540" s="91"/>
      <c r="F540" s="85"/>
      <c r="G540" s="88"/>
      <c r="H540" s="89"/>
      <c r="I540" s="88"/>
      <c r="J540" s="84"/>
      <c r="K540" s="88"/>
      <c r="L540" s="84"/>
      <c r="M540" s="88"/>
    </row>
    <row r="541" spans="1:13" x14ac:dyDescent="0.3">
      <c r="A541" s="84"/>
      <c r="B541" s="84"/>
      <c r="C541" s="84"/>
      <c r="D541" s="84"/>
      <c r="E541" s="88"/>
      <c r="F541" s="85"/>
      <c r="G541" s="88"/>
      <c r="H541" s="89"/>
      <c r="I541" s="87"/>
      <c r="J541" s="84"/>
      <c r="K541" s="86"/>
      <c r="L541" s="86"/>
      <c r="M541" s="89"/>
    </row>
    <row r="542" spans="1:13" x14ac:dyDescent="0.3">
      <c r="A542" s="84"/>
      <c r="B542" s="84"/>
      <c r="C542" s="84"/>
      <c r="D542" s="84"/>
      <c r="E542" s="91"/>
      <c r="F542" s="85"/>
      <c r="G542" s="88"/>
      <c r="H542" s="89"/>
      <c r="I542" s="87"/>
      <c r="J542" s="84"/>
      <c r="K542" s="86"/>
      <c r="L542" s="86"/>
      <c r="M542" s="89"/>
    </row>
    <row r="543" spans="1:13" x14ac:dyDescent="0.3">
      <c r="A543" s="84"/>
      <c r="B543" s="84"/>
      <c r="C543" s="84"/>
      <c r="D543" s="84"/>
      <c r="E543" s="85"/>
      <c r="F543" s="85"/>
      <c r="G543" s="88"/>
      <c r="H543" s="86"/>
      <c r="I543" s="86"/>
      <c r="J543" s="86"/>
      <c r="K543" s="86"/>
      <c r="L543" s="86"/>
      <c r="M543" s="86"/>
    </row>
    <row r="544" spans="1:13" x14ac:dyDescent="0.3">
      <c r="A544" s="84"/>
      <c r="B544" s="84"/>
      <c r="C544" s="84"/>
      <c r="D544" s="84"/>
      <c r="E544" s="84"/>
      <c r="F544" s="84"/>
      <c r="G544" s="88"/>
      <c r="H544" s="84"/>
      <c r="I544" s="86"/>
      <c r="J544" s="86"/>
      <c r="K544" s="86"/>
      <c r="L544" s="86"/>
      <c r="M544" s="86"/>
    </row>
    <row r="545" spans="1:13" x14ac:dyDescent="0.3">
      <c r="A545" s="84"/>
      <c r="B545" s="84"/>
      <c r="C545" s="84"/>
      <c r="D545" s="84"/>
      <c r="E545" s="85"/>
      <c r="F545" s="85"/>
      <c r="G545" s="88"/>
      <c r="H545" s="84"/>
      <c r="I545" s="86"/>
      <c r="J545" s="86"/>
      <c r="K545" s="86"/>
      <c r="L545" s="86"/>
      <c r="M545" s="89"/>
    </row>
    <row r="546" spans="1:13" x14ac:dyDescent="0.3">
      <c r="A546" s="84"/>
      <c r="B546" s="84"/>
      <c r="C546" s="84"/>
      <c r="D546" s="84"/>
      <c r="E546" s="91"/>
      <c r="F546" s="85"/>
      <c r="G546" s="88"/>
      <c r="H546" s="89"/>
      <c r="I546" s="88"/>
      <c r="J546" s="84"/>
      <c r="K546" s="88"/>
      <c r="L546" s="84"/>
      <c r="M546" s="88"/>
    </row>
    <row r="547" spans="1:13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x14ac:dyDescent="0.3">
      <c r="A548" s="84"/>
      <c r="B548" s="84"/>
      <c r="C548" s="84"/>
      <c r="D548" s="84"/>
      <c r="E548" s="88"/>
      <c r="F548" s="85"/>
      <c r="G548" s="88"/>
      <c r="H548" s="89"/>
      <c r="I548" s="87"/>
      <c r="J548" s="84"/>
      <c r="K548" s="86"/>
      <c r="L548" s="86"/>
      <c r="M548" s="89"/>
    </row>
    <row r="549" spans="1:13" x14ac:dyDescent="0.3">
      <c r="A549" s="84"/>
      <c r="B549" s="84"/>
      <c r="C549" s="84"/>
      <c r="D549" s="84"/>
      <c r="E549" s="85"/>
      <c r="F549" s="85"/>
      <c r="G549" s="88"/>
      <c r="H549" s="89"/>
      <c r="I549" s="87"/>
      <c r="J549" s="84"/>
      <c r="K549" s="86"/>
      <c r="L549" s="86"/>
      <c r="M549" s="89"/>
    </row>
    <row r="550" spans="1:13" x14ac:dyDescent="0.3">
      <c r="A550" s="84"/>
      <c r="B550" s="84"/>
      <c r="C550" s="84"/>
      <c r="D550" s="84"/>
      <c r="E550" s="91"/>
      <c r="F550" s="85"/>
      <c r="G550" s="88"/>
      <c r="H550" s="89"/>
      <c r="I550" s="87"/>
      <c r="J550" s="84"/>
      <c r="K550" s="86"/>
      <c r="L550" s="86"/>
      <c r="M550" s="89"/>
    </row>
    <row r="551" spans="1:13" x14ac:dyDescent="0.3">
      <c r="A551" s="84"/>
      <c r="B551" s="84"/>
      <c r="C551" s="84"/>
      <c r="D551" s="84"/>
      <c r="E551" s="85"/>
      <c r="F551" s="85"/>
      <c r="G551" s="88"/>
      <c r="H551" s="86"/>
      <c r="I551" s="86"/>
      <c r="J551" s="86"/>
      <c r="K551" s="86"/>
      <c r="L551" s="86"/>
      <c r="M551" s="86"/>
    </row>
    <row r="552" spans="1:13" x14ac:dyDescent="0.3">
      <c r="A552" s="84"/>
      <c r="B552" s="84"/>
      <c r="C552" s="93"/>
      <c r="D552" s="84"/>
      <c r="E552" s="84"/>
      <c r="F552" s="84"/>
      <c r="G552" s="88"/>
      <c r="H552" s="84"/>
      <c r="I552" s="86"/>
      <c r="J552" s="86"/>
      <c r="K552" s="86"/>
      <c r="L552" s="86"/>
      <c r="M552" s="86"/>
    </row>
    <row r="553" spans="1:13" x14ac:dyDescent="0.3">
      <c r="A553" s="84"/>
      <c r="B553" s="84"/>
      <c r="C553" s="84"/>
      <c r="D553" s="84"/>
      <c r="E553" s="85"/>
      <c r="F553" s="85"/>
      <c r="G553" s="88"/>
      <c r="H553" s="84"/>
      <c r="I553" s="86"/>
      <c r="J553" s="86"/>
      <c r="K553" s="86"/>
      <c r="L553" s="86"/>
      <c r="M553" s="89"/>
    </row>
    <row r="554" spans="1:13" x14ac:dyDescent="0.3">
      <c r="A554" s="84"/>
      <c r="B554" s="84"/>
      <c r="C554" s="84"/>
      <c r="D554" s="84"/>
      <c r="E554" s="91"/>
      <c r="F554" s="85"/>
      <c r="G554" s="88"/>
      <c r="H554" s="89"/>
      <c r="I554" s="88"/>
      <c r="J554" s="84"/>
      <c r="K554" s="88"/>
      <c r="L554" s="84"/>
      <c r="M554" s="88"/>
    </row>
    <row r="555" spans="1:13" x14ac:dyDescent="0.3">
      <c r="A555" s="84"/>
      <c r="B555" s="84"/>
      <c r="C555" s="84"/>
      <c r="D555" s="84"/>
      <c r="E555" s="88"/>
      <c r="F555" s="85"/>
      <c r="G555" s="88"/>
      <c r="H555" s="89"/>
      <c r="I555" s="87"/>
      <c r="J555" s="84"/>
      <c r="K555" s="86"/>
      <c r="L555" s="86"/>
      <c r="M555" s="89"/>
    </row>
    <row r="556" spans="1:13" x14ac:dyDescent="0.3">
      <c r="A556" s="84"/>
      <c r="B556" s="84"/>
      <c r="C556" s="84"/>
      <c r="D556" s="84"/>
      <c r="E556" s="91"/>
      <c r="F556" s="85"/>
      <c r="G556" s="88"/>
      <c r="H556" s="89"/>
      <c r="I556" s="87"/>
      <c r="J556" s="84"/>
      <c r="K556" s="86"/>
      <c r="L556" s="86"/>
      <c r="M556" s="89"/>
    </row>
    <row r="557" spans="1:13" x14ac:dyDescent="0.3">
      <c r="A557" s="84"/>
      <c r="B557" s="84"/>
      <c r="C557" s="84"/>
      <c r="D557" s="84"/>
      <c r="E557" s="85"/>
      <c r="F557" s="85"/>
      <c r="G557" s="88"/>
      <c r="H557" s="86"/>
      <c r="I557" s="86"/>
      <c r="J557" s="86"/>
      <c r="K557" s="86"/>
      <c r="L557" s="86"/>
      <c r="M557" s="86"/>
    </row>
    <row r="558" spans="1:13" x14ac:dyDescent="0.3">
      <c r="A558" s="84"/>
      <c r="B558" s="84"/>
      <c r="C558" s="84"/>
      <c r="D558" s="84"/>
      <c r="E558" s="85"/>
      <c r="F558" s="85"/>
      <c r="G558" s="88"/>
      <c r="H558" s="84"/>
      <c r="I558" s="86"/>
      <c r="J558" s="86"/>
      <c r="K558" s="86"/>
      <c r="L558" s="86"/>
      <c r="M558" s="86"/>
    </row>
    <row r="559" spans="1:13" x14ac:dyDescent="0.3">
      <c r="A559" s="84"/>
      <c r="B559" s="84"/>
      <c r="C559" s="84"/>
      <c r="D559" s="84"/>
      <c r="E559" s="85"/>
      <c r="F559" s="85"/>
      <c r="G559" s="88"/>
      <c r="H559" s="84"/>
      <c r="I559" s="86"/>
      <c r="J559" s="86"/>
      <c r="K559" s="86"/>
      <c r="L559" s="86"/>
      <c r="M559" s="89"/>
    </row>
    <row r="560" spans="1:13" x14ac:dyDescent="0.3">
      <c r="A560" s="84"/>
      <c r="B560" s="84"/>
      <c r="C560" s="84"/>
      <c r="D560" s="84"/>
      <c r="E560" s="85"/>
      <c r="F560" s="85"/>
      <c r="G560" s="88"/>
      <c r="H560" s="89"/>
      <c r="I560" s="87"/>
      <c r="J560" s="84"/>
      <c r="K560" s="86"/>
      <c r="L560" s="86"/>
      <c r="M560" s="89"/>
    </row>
    <row r="561" spans="1:13" x14ac:dyDescent="0.3">
      <c r="A561" s="84"/>
      <c r="B561" s="84"/>
      <c r="C561" s="84"/>
      <c r="D561" s="84"/>
      <c r="E561" s="85"/>
      <c r="F561" s="85"/>
      <c r="G561" s="88"/>
      <c r="H561" s="89"/>
      <c r="I561" s="87"/>
      <c r="J561" s="84"/>
      <c r="K561" s="86"/>
      <c r="L561" s="86"/>
      <c r="M561" s="89"/>
    </row>
    <row r="562" spans="1:13" x14ac:dyDescent="0.3">
      <c r="A562" s="84"/>
      <c r="B562" s="82"/>
      <c r="C562" s="84"/>
      <c r="D562" s="84"/>
      <c r="E562" s="85"/>
      <c r="F562" s="85"/>
      <c r="G562" s="88"/>
      <c r="H562" s="89"/>
      <c r="I562" s="87"/>
      <c r="J562" s="84"/>
      <c r="K562" s="86"/>
      <c r="L562" s="86"/>
      <c r="M562" s="89"/>
    </row>
    <row r="563" spans="1:13" x14ac:dyDescent="0.3">
      <c r="A563" s="84"/>
      <c r="B563" s="84"/>
      <c r="C563" s="84"/>
      <c r="D563" s="84"/>
      <c r="E563" s="85"/>
      <c r="F563" s="85"/>
      <c r="G563" s="88"/>
      <c r="H563" s="86"/>
      <c r="I563" s="86"/>
      <c r="J563" s="86"/>
      <c r="K563" s="86"/>
      <c r="L563" s="86"/>
      <c r="M563" s="86"/>
    </row>
    <row r="564" spans="1:13" x14ac:dyDescent="0.3">
      <c r="A564" s="84"/>
      <c r="B564" s="84"/>
      <c r="C564" s="84"/>
      <c r="D564" s="84"/>
      <c r="E564" s="85"/>
      <c r="F564" s="85"/>
      <c r="G564" s="88"/>
      <c r="H564" s="86"/>
      <c r="I564" s="86"/>
      <c r="J564" s="86"/>
      <c r="K564" s="86"/>
      <c r="L564" s="86"/>
      <c r="M564" s="86"/>
    </row>
    <row r="565" spans="1:13" x14ac:dyDescent="0.3">
      <c r="A565" s="84"/>
      <c r="B565" s="82"/>
      <c r="C565" s="93"/>
      <c r="D565" s="84"/>
      <c r="E565" s="85"/>
      <c r="F565" s="85"/>
      <c r="G565" s="99"/>
      <c r="H565" s="84"/>
      <c r="I565" s="86"/>
      <c r="J565" s="84"/>
      <c r="K565" s="86"/>
      <c r="L565" s="84"/>
      <c r="M565" s="89"/>
    </row>
    <row r="566" spans="1:13" x14ac:dyDescent="0.3">
      <c r="A566" s="84"/>
      <c r="B566" s="84"/>
      <c r="C566" s="84"/>
      <c r="D566" s="84"/>
      <c r="E566" s="85"/>
      <c r="F566" s="85"/>
      <c r="G566" s="88"/>
      <c r="H566" s="86"/>
      <c r="I566" s="86"/>
      <c r="J566" s="86"/>
      <c r="K566" s="86"/>
      <c r="L566" s="86"/>
      <c r="M566" s="86"/>
    </row>
    <row r="567" spans="1:13" x14ac:dyDescent="0.3">
      <c r="A567" s="84"/>
      <c r="B567" s="84"/>
      <c r="C567" s="84"/>
      <c r="D567" s="84"/>
      <c r="E567" s="85"/>
      <c r="F567" s="85"/>
      <c r="G567" s="88"/>
      <c r="H567" s="95"/>
      <c r="I567" s="86"/>
      <c r="J567" s="95"/>
      <c r="K567" s="86"/>
      <c r="L567" s="95"/>
      <c r="M567" s="100"/>
    </row>
    <row r="568" spans="1:13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</row>
    <row r="569" spans="1:13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</sheetData>
  <mergeCells count="11">
    <mergeCell ref="J20:J21"/>
    <mergeCell ref="K20:K21"/>
    <mergeCell ref="L20:L21"/>
    <mergeCell ref="M20:M21"/>
    <mergeCell ref="A1:I2"/>
    <mergeCell ref="D20:D21"/>
    <mergeCell ref="E20:E21"/>
    <mergeCell ref="F20:F21"/>
    <mergeCell ref="G20:G21"/>
    <mergeCell ref="H20:H21"/>
    <mergeCell ref="I20:I21"/>
  </mergeCells>
  <pageMargins left="0.23622047244094491" right="0.19685039370078741" top="0.35433070866141736" bottom="0.55000000000000004" header="0.23622047244094491" footer="0.31496062992125984"/>
  <pageSetup paperSize="9" orientation="landscape" r:id="rId1"/>
  <headerFooter alignWithMargins="0">
    <oddFooter>&amp;C
&amp;R&amp;P</oddFooter>
  </headerFooter>
  <ignoredErrors>
    <ignoredError sqref="L172:M173 L170 L171 L175:M179 L1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x.1.1</vt:lpstr>
      <vt:lpstr>x.1.1!Print_Area</vt:lpstr>
      <vt:lpstr>x.1.1!Print_Titles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badamia</cp:lastModifiedBy>
  <cp:lastPrinted>2019-03-07T12:37:15Z</cp:lastPrinted>
  <dcterms:created xsi:type="dcterms:W3CDTF">2015-03-20T11:39:43Z</dcterms:created>
  <dcterms:modified xsi:type="dcterms:W3CDTF">2019-03-23T10:52:22Z</dcterms:modified>
</cp:coreProperties>
</file>